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5260" yWindow="180" windowWidth="21400" windowHeight="19040" activeTab="1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1"/>
  <c r="D9"/>
  <c r="F59"/>
  <c r="D59"/>
  <c r="D61"/>
  <c r="E61"/>
  <c r="F61"/>
  <c r="K59"/>
  <c r="E59"/>
  <c r="I8"/>
  <c r="H8"/>
  <c r="G8"/>
  <c r="F60"/>
  <c r="F62"/>
  <c r="E60"/>
  <c r="E62"/>
  <c r="D60"/>
  <c r="D62"/>
  <c r="J9"/>
  <c r="M9"/>
  <c r="K9"/>
  <c r="N9"/>
  <c r="L9"/>
  <c r="O9"/>
  <c r="G9"/>
  <c r="J10"/>
  <c r="M10"/>
  <c r="I9"/>
  <c r="L10"/>
  <c r="O10"/>
  <c r="H9"/>
  <c r="K10"/>
  <c r="N10"/>
  <c r="H10"/>
  <c r="G10"/>
  <c r="J11"/>
  <c r="M11"/>
  <c r="I10"/>
  <c r="L11"/>
  <c r="O11"/>
  <c r="G11"/>
  <c r="K11"/>
  <c r="N11"/>
  <c r="H11"/>
  <c r="K12"/>
  <c r="N12"/>
  <c r="H12"/>
  <c r="I11"/>
  <c r="L12"/>
  <c r="O12"/>
  <c r="I12"/>
  <c r="J12"/>
  <c r="M12"/>
  <c r="G12"/>
  <c r="L13"/>
  <c r="O13"/>
  <c r="I13"/>
  <c r="K13"/>
  <c r="N13"/>
  <c r="L14"/>
  <c r="O14"/>
  <c r="I14"/>
  <c r="J13"/>
  <c r="M13"/>
  <c r="H13"/>
  <c r="G13"/>
  <c r="J14"/>
  <c r="M14"/>
  <c r="G14"/>
  <c r="L15"/>
  <c r="O15"/>
  <c r="I15"/>
  <c r="K14"/>
  <c r="N14"/>
  <c r="H14"/>
  <c r="K15"/>
  <c r="N15"/>
  <c r="H15"/>
  <c r="L16"/>
  <c r="O16"/>
  <c r="I16"/>
  <c r="J15"/>
  <c r="M15"/>
  <c r="G15"/>
  <c r="J16"/>
  <c r="M16"/>
  <c r="G16"/>
  <c r="K16"/>
  <c r="N16"/>
  <c r="H16"/>
  <c r="L17"/>
  <c r="O17"/>
  <c r="I17"/>
  <c r="L18"/>
  <c r="O18"/>
  <c r="I18"/>
  <c r="K17"/>
  <c r="N17"/>
  <c r="H17"/>
  <c r="J17"/>
  <c r="M17"/>
  <c r="G17"/>
  <c r="J18"/>
  <c r="M18"/>
  <c r="G18"/>
  <c r="K18"/>
  <c r="N18"/>
  <c r="H18"/>
  <c r="L19"/>
  <c r="O19"/>
  <c r="I19"/>
  <c r="L20"/>
  <c r="O20"/>
  <c r="I20"/>
  <c r="K19"/>
  <c r="N19"/>
  <c r="H19"/>
  <c r="J19"/>
  <c r="M19"/>
  <c r="G19"/>
  <c r="J20"/>
  <c r="M20"/>
  <c r="G20"/>
  <c r="K20"/>
  <c r="N20"/>
  <c r="H20"/>
  <c r="L21"/>
  <c r="O21"/>
  <c r="I21"/>
  <c r="L22"/>
  <c r="O22"/>
  <c r="I22"/>
  <c r="K21"/>
  <c r="N21"/>
  <c r="H21"/>
  <c r="J21"/>
  <c r="M21"/>
  <c r="G21"/>
  <c r="J22"/>
  <c r="M22"/>
  <c r="G22"/>
  <c r="K22"/>
  <c r="N22"/>
  <c r="H22"/>
  <c r="L23"/>
  <c r="O23"/>
  <c r="I23"/>
  <c r="L24"/>
  <c r="O24"/>
  <c r="I24"/>
  <c r="K23"/>
  <c r="N23"/>
  <c r="H23"/>
  <c r="J23"/>
  <c r="M23"/>
  <c r="G23"/>
  <c r="J24"/>
  <c r="M24"/>
  <c r="G24"/>
  <c r="K24"/>
  <c r="N24"/>
  <c r="H24"/>
  <c r="L25"/>
  <c r="O25"/>
  <c r="I25"/>
  <c r="L26"/>
  <c r="O26"/>
  <c r="I26"/>
  <c r="K25"/>
  <c r="N25"/>
  <c r="H25"/>
  <c r="J25"/>
  <c r="M25"/>
  <c r="G25"/>
  <c r="J26"/>
  <c r="M26"/>
  <c r="G26"/>
  <c r="K26"/>
  <c r="N26"/>
  <c r="H26"/>
  <c r="L27"/>
  <c r="O27"/>
  <c r="I27"/>
  <c r="L28"/>
  <c r="O28"/>
  <c r="I28"/>
  <c r="K27"/>
  <c r="N27"/>
  <c r="H27"/>
  <c r="J27"/>
  <c r="M27"/>
  <c r="G27"/>
  <c r="J28"/>
  <c r="M28"/>
  <c r="G28"/>
  <c r="K28"/>
  <c r="N28"/>
  <c r="H28"/>
  <c r="L29"/>
  <c r="O29"/>
  <c r="I29"/>
  <c r="L30"/>
  <c r="O30"/>
  <c r="I30"/>
  <c r="K29"/>
  <c r="N29"/>
  <c r="H29"/>
  <c r="J29"/>
  <c r="M29"/>
  <c r="G29"/>
  <c r="J30"/>
  <c r="M30"/>
  <c r="G30"/>
  <c r="K30"/>
  <c r="N30"/>
  <c r="H30"/>
  <c r="L31"/>
  <c r="O31"/>
  <c r="I31"/>
  <c r="L32"/>
  <c r="O32"/>
  <c r="I32"/>
  <c r="K31"/>
  <c r="N31"/>
  <c r="H31"/>
  <c r="J31"/>
  <c r="M31"/>
  <c r="G31"/>
  <c r="J32"/>
  <c r="M32"/>
  <c r="G32"/>
  <c r="K32"/>
  <c r="N32"/>
  <c r="H32"/>
  <c r="L33"/>
  <c r="O33"/>
  <c r="I33"/>
  <c r="L34"/>
  <c r="O34"/>
  <c r="I34"/>
  <c r="K33"/>
  <c r="N33"/>
  <c r="H33"/>
  <c r="J33"/>
  <c r="M33"/>
  <c r="G33"/>
  <c r="J34"/>
  <c r="M34"/>
  <c r="G34"/>
  <c r="K34"/>
  <c r="N34"/>
  <c r="H34"/>
  <c r="L35"/>
  <c r="O35"/>
  <c r="I35"/>
  <c r="L36"/>
  <c r="O36"/>
  <c r="I36"/>
  <c r="K35"/>
  <c r="N35"/>
  <c r="H35"/>
  <c r="J35"/>
  <c r="M35"/>
  <c r="G35"/>
  <c r="J36"/>
  <c r="M36"/>
  <c r="G36"/>
  <c r="K36"/>
  <c r="N36"/>
  <c r="H36"/>
  <c r="L37"/>
  <c r="O37"/>
  <c r="I37"/>
  <c r="L38"/>
  <c r="O38"/>
  <c r="I38"/>
  <c r="K37"/>
  <c r="N37"/>
  <c r="H37"/>
  <c r="J37"/>
  <c r="M37"/>
  <c r="G37"/>
  <c r="J38"/>
  <c r="M38"/>
  <c r="G38"/>
  <c r="K38"/>
  <c r="N38"/>
  <c r="H38"/>
  <c r="L39"/>
  <c r="O39"/>
  <c r="I39"/>
  <c r="L40"/>
  <c r="O40"/>
  <c r="I40"/>
  <c r="K39"/>
  <c r="N39"/>
  <c r="H39"/>
  <c r="J39"/>
  <c r="M39"/>
  <c r="G39"/>
  <c r="J40"/>
  <c r="M40"/>
  <c r="G40"/>
  <c r="K40"/>
  <c r="N40"/>
  <c r="H40"/>
  <c r="L41"/>
  <c r="O41"/>
  <c r="I41"/>
  <c r="L42"/>
  <c r="O42"/>
  <c r="I42"/>
  <c r="L43"/>
  <c r="O43"/>
  <c r="I43"/>
  <c r="L44"/>
  <c r="O44"/>
  <c r="I44"/>
  <c r="K41"/>
  <c r="N41"/>
  <c r="H41"/>
  <c r="J41"/>
  <c r="M41"/>
  <c r="G41"/>
  <c r="K42"/>
  <c r="N42"/>
  <c r="H42"/>
  <c r="K43"/>
  <c r="N43"/>
  <c r="H43"/>
  <c r="J42"/>
  <c r="M42"/>
  <c r="G42"/>
  <c r="L45"/>
  <c r="O45"/>
  <c r="I45"/>
  <c r="J43"/>
  <c r="M43"/>
  <c r="G43"/>
  <c r="K44"/>
  <c r="N44"/>
  <c r="H44"/>
  <c r="K45"/>
  <c r="N45"/>
  <c r="H45"/>
  <c r="L46"/>
  <c r="O46"/>
  <c r="I46"/>
  <c r="J44"/>
  <c r="M44"/>
  <c r="G44"/>
  <c r="K46"/>
  <c r="N46"/>
  <c r="H46"/>
  <c r="K47"/>
  <c r="N47"/>
  <c r="H47"/>
  <c r="L47"/>
  <c r="O47"/>
  <c r="I47"/>
  <c r="J45"/>
  <c r="M45"/>
  <c r="G45"/>
  <c r="K48"/>
  <c r="N48"/>
  <c r="H48"/>
  <c r="L48"/>
  <c r="O48"/>
  <c r="I48"/>
  <c r="J46"/>
  <c r="M46"/>
  <c r="G46"/>
  <c r="K49"/>
  <c r="N49"/>
  <c r="H49"/>
  <c r="L49"/>
  <c r="O49"/>
  <c r="I49"/>
  <c r="J47"/>
  <c r="M47"/>
  <c r="G47"/>
  <c r="K50"/>
  <c r="N50"/>
  <c r="H50"/>
  <c r="L50"/>
  <c r="O50"/>
  <c r="I50"/>
  <c r="J48"/>
  <c r="M48"/>
  <c r="G48"/>
  <c r="K51"/>
  <c r="N51"/>
  <c r="H51"/>
  <c r="L51"/>
  <c r="O51"/>
  <c r="I51"/>
  <c r="J49"/>
  <c r="M49"/>
  <c r="G49"/>
  <c r="K52"/>
  <c r="N52"/>
  <c r="H52"/>
  <c r="L52"/>
  <c r="O52"/>
  <c r="I52"/>
  <c r="J50"/>
  <c r="M50"/>
  <c r="G50"/>
  <c r="K53"/>
  <c r="N53"/>
  <c r="H53"/>
  <c r="L53"/>
  <c r="O53"/>
  <c r="I53"/>
  <c r="J51"/>
  <c r="M51"/>
  <c r="G51"/>
  <c r="K54"/>
  <c r="N54"/>
  <c r="H54"/>
  <c r="L54"/>
  <c r="O54"/>
  <c r="I54"/>
  <c r="J52"/>
  <c r="M52"/>
  <c r="G52"/>
  <c r="K55"/>
  <c r="N55"/>
  <c r="H55"/>
  <c r="L55"/>
  <c r="O55"/>
  <c r="I55"/>
  <c r="J53"/>
  <c r="M53"/>
  <c r="G53"/>
  <c r="K56"/>
  <c r="N56"/>
  <c r="H56"/>
  <c r="L56"/>
  <c r="O56"/>
  <c r="I56"/>
  <c r="J54"/>
  <c r="M54"/>
  <c r="G54"/>
  <c r="K57"/>
  <c r="N57"/>
  <c r="H57"/>
  <c r="L57"/>
  <c r="O57"/>
  <c r="I57"/>
  <c r="J55"/>
  <c r="M55"/>
  <c r="G55"/>
  <c r="K58"/>
  <c r="N58"/>
  <c r="L58"/>
  <c r="O58"/>
  <c r="H58"/>
  <c r="N59"/>
  <c r="H59"/>
  <c r="I58"/>
  <c r="O59"/>
  <c r="I59"/>
  <c r="I61"/>
  <c r="J56"/>
  <c r="M56"/>
  <c r="G56"/>
  <c r="H61"/>
  <c r="K61"/>
  <c r="L61"/>
  <c r="J57"/>
  <c r="M57"/>
  <c r="G57"/>
  <c r="J58"/>
  <c r="M58"/>
  <c r="G58"/>
  <c r="M59"/>
  <c r="G59"/>
  <c r="G61"/>
  <c r="J61"/>
</calcChain>
</file>

<file path=xl/sharedStrings.xml><?xml version="1.0" encoding="utf-8"?>
<sst xmlns="http://schemas.openxmlformats.org/spreadsheetml/2006/main" count="69" uniqueCount="58">
  <si>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</si>
  <si>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</si>
  <si>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</si>
  <si>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</si>
  <si>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</si>
  <si>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</si>
  <si>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</si>
  <si>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</si>
  <si>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</si>
  <si>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</si>
  <si>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</si>
  <si>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</si>
  <si>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</si>
  <si>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</si>
  <si>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</si>
  <si>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</si>
  <si>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</si>
  <si>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</si>
  <si>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</si>
  <si>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</si>
  <si>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</si>
  <si>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</si>
  <si>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</si>
  <si>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</si>
  <si>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</si>
  <si>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</si>
  <si>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</si>
  <si>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</si>
  <si>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</si>
  <si>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</si>
  <si>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</si>
  <si>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</si>
  <si>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</si>
  <si>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</si>
  <si>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</si>
  <si>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</si>
  <si>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</si>
  <si>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1H足</t>
    <rPh sb="2" eb="3">
      <t>アシ</t>
    </rPh>
    <phoneticPr fontId="1"/>
  </si>
  <si>
    <t>1）</t>
    <phoneticPr fontId="1"/>
  </si>
  <si>
    <t>2）</t>
    <phoneticPr fontId="1"/>
  </si>
  <si>
    <t>3）</t>
    <phoneticPr fontId="1"/>
  </si>
  <si>
    <t>4）</t>
    <phoneticPr fontId="1"/>
  </si>
  <si>
    <t>5）</t>
    <phoneticPr fontId="1"/>
  </si>
  <si>
    <t>6）</t>
    <phoneticPr fontId="1"/>
  </si>
  <si>
    <t>7）</t>
    <phoneticPr fontId="1"/>
  </si>
  <si>
    <t>8）</t>
    <phoneticPr fontId="1"/>
  </si>
  <si>
    <t>9）</t>
    <phoneticPr fontId="1"/>
  </si>
  <si>
    <t>10）</t>
    <phoneticPr fontId="1"/>
  </si>
  <si>
    <t>11）</t>
    <phoneticPr fontId="1"/>
  </si>
  <si>
    <t>12）</t>
    <phoneticPr fontId="1"/>
  </si>
  <si>
    <t>13）</t>
    <phoneticPr fontId="1"/>
  </si>
  <si>
    <t>14）</t>
    <phoneticPr fontId="1"/>
  </si>
  <si>
    <t>15）</t>
    <phoneticPr fontId="1"/>
  </si>
  <si>
    <t>16）</t>
    <phoneticPr fontId="1"/>
  </si>
  <si>
    <t>17）</t>
    <phoneticPr fontId="1"/>
  </si>
  <si>
    <t>18）</t>
    <phoneticPr fontId="1"/>
  </si>
  <si>
    <t>19）</t>
    <phoneticPr fontId="1"/>
  </si>
  <si>
    <t>20）</t>
    <phoneticPr fontId="1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</si>
</sst>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#,##0_);[Red]\(#,##0\)"/>
    <numFmt numFmtId="178" formatCode="#,##0_ "/>
    <numFmt numFmtId="179" formatCode="0.0%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 [0]" xfId="1" builtinId="6"/>
    <cellStyle name="標準" xfId="0" builtinId="0"/>
    <cellStyle name="標準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20" Type="http://schemas.openxmlformats.org/officeDocument/2006/relationships/image" Target="../media/image20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222250</xdr:colOff>
      <xdr:row>1</xdr:row>
      <xdr:rowOff>95250</xdr:rowOff>
    </xdr:from>
    <xdr:to>
      <xdr:col>16</xdr:col>
      <xdr:colOff>231775</xdr:colOff>
      <xdr:row>25</xdr:row>
      <xdr:rowOff>95250</xdr:rowOff>
    </xdr:to>
    <xdr:pic>
      <xdr:nvPicPr>
        <xdr:cNvPr id="25" name="図 24" descr="2020-01-03_01h42_5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317500"/>
          <a:ext cx="12296775" cy="5334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26</xdr:row>
      <xdr:rowOff>142875</xdr:rowOff>
    </xdr:from>
    <xdr:to>
      <xdr:col>16</xdr:col>
      <xdr:colOff>285750</xdr:colOff>
      <xdr:row>50</xdr:row>
      <xdr:rowOff>161925</xdr:rowOff>
    </xdr:to>
    <xdr:pic>
      <xdr:nvPicPr>
        <xdr:cNvPr id="26" name="図 25" descr="2020-01-06_01h46_4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626" y="5921375"/>
          <a:ext cx="12303124" cy="5353050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52</xdr:row>
      <xdr:rowOff>95250</xdr:rowOff>
    </xdr:from>
    <xdr:to>
      <xdr:col>16</xdr:col>
      <xdr:colOff>158750</xdr:colOff>
      <xdr:row>76</xdr:row>
      <xdr:rowOff>133350</xdr:rowOff>
    </xdr:to>
    <xdr:pic>
      <xdr:nvPicPr>
        <xdr:cNvPr id="27" name="図 26" descr="2020-01-07_01h50_36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875" y="11652250"/>
          <a:ext cx="12334875" cy="537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111126</xdr:colOff>
      <xdr:row>78</xdr:row>
      <xdr:rowOff>111125</xdr:rowOff>
    </xdr:from>
    <xdr:to>
      <xdr:col>16</xdr:col>
      <xdr:colOff>142876</xdr:colOff>
      <xdr:row>102</xdr:row>
      <xdr:rowOff>149225</xdr:rowOff>
    </xdr:to>
    <xdr:pic>
      <xdr:nvPicPr>
        <xdr:cNvPr id="28" name="図 27" descr="2020-01-10_02h03_43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876" y="17446625"/>
          <a:ext cx="12319000" cy="5372100"/>
        </a:xfrm>
        <a:prstGeom prst="rect">
          <a:avLst/>
        </a:prstGeom>
      </xdr:spPr>
    </xdr:pic>
    <xdr:clientData/>
  </xdr:twoCellAnchor>
  <xdr:twoCellAnchor editAs="oneCell">
    <xdr:from>
      <xdr:col>1</xdr:col>
      <xdr:colOff>365125</xdr:colOff>
      <xdr:row>104</xdr:row>
      <xdr:rowOff>95250</xdr:rowOff>
    </xdr:from>
    <xdr:to>
      <xdr:col>16</xdr:col>
      <xdr:colOff>327025</xdr:colOff>
      <xdr:row>128</xdr:row>
      <xdr:rowOff>57150</xdr:rowOff>
    </xdr:to>
    <xdr:pic>
      <xdr:nvPicPr>
        <xdr:cNvPr id="29" name="図 28" descr="2020-01-13_02h08_50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1875" y="23209250"/>
          <a:ext cx="12249150" cy="5295900"/>
        </a:xfrm>
        <a:prstGeom prst="rect">
          <a:avLst/>
        </a:prstGeom>
      </xdr:spPr>
    </xdr:pic>
    <xdr:clientData/>
  </xdr:twoCellAnchor>
  <xdr:twoCellAnchor editAs="oneCell">
    <xdr:from>
      <xdr:col>1</xdr:col>
      <xdr:colOff>365125</xdr:colOff>
      <xdr:row>130</xdr:row>
      <xdr:rowOff>47625</xdr:rowOff>
    </xdr:from>
    <xdr:to>
      <xdr:col>16</xdr:col>
      <xdr:colOff>327025</xdr:colOff>
      <xdr:row>154</xdr:row>
      <xdr:rowOff>66675</xdr:rowOff>
    </xdr:to>
    <xdr:pic>
      <xdr:nvPicPr>
        <xdr:cNvPr id="30" name="図 29" descr="2020-01-16_02h16_46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1875" y="28940125"/>
          <a:ext cx="12249150" cy="5353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156</xdr:row>
      <xdr:rowOff>47625</xdr:rowOff>
    </xdr:from>
    <xdr:to>
      <xdr:col>16</xdr:col>
      <xdr:colOff>273050</xdr:colOff>
      <xdr:row>180</xdr:row>
      <xdr:rowOff>57150</xdr:rowOff>
    </xdr:to>
    <xdr:pic>
      <xdr:nvPicPr>
        <xdr:cNvPr id="31" name="図 30" descr="2020-01-16_02h19_20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0750" y="34718625"/>
          <a:ext cx="12306300" cy="53435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182</xdr:row>
      <xdr:rowOff>47625</xdr:rowOff>
    </xdr:from>
    <xdr:to>
      <xdr:col>16</xdr:col>
      <xdr:colOff>142875</xdr:colOff>
      <xdr:row>206</xdr:row>
      <xdr:rowOff>47625</xdr:rowOff>
    </xdr:to>
    <xdr:pic>
      <xdr:nvPicPr>
        <xdr:cNvPr id="32" name="図 31" descr="2020-01-24_02h29_03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0" y="40497125"/>
          <a:ext cx="12239625" cy="533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365125</xdr:colOff>
      <xdr:row>207</xdr:row>
      <xdr:rowOff>127000</xdr:rowOff>
    </xdr:from>
    <xdr:to>
      <xdr:col>16</xdr:col>
      <xdr:colOff>336550</xdr:colOff>
      <xdr:row>231</xdr:row>
      <xdr:rowOff>165100</xdr:rowOff>
    </xdr:to>
    <xdr:pic>
      <xdr:nvPicPr>
        <xdr:cNvPr id="33" name="図 32" descr="2020-01-28_02h32_07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875" y="46132750"/>
          <a:ext cx="12258675" cy="5372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233</xdr:row>
      <xdr:rowOff>190500</xdr:rowOff>
    </xdr:from>
    <xdr:to>
      <xdr:col>16</xdr:col>
      <xdr:colOff>552450</xdr:colOff>
      <xdr:row>257</xdr:row>
      <xdr:rowOff>190500</xdr:rowOff>
    </xdr:to>
    <xdr:pic>
      <xdr:nvPicPr>
        <xdr:cNvPr id="34" name="図 33" descr="2020-01-30_02h37_39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38250" y="51974750"/>
          <a:ext cx="12268200" cy="533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259</xdr:row>
      <xdr:rowOff>190500</xdr:rowOff>
    </xdr:from>
    <xdr:to>
      <xdr:col>16</xdr:col>
      <xdr:colOff>333375</xdr:colOff>
      <xdr:row>283</xdr:row>
      <xdr:rowOff>142875</xdr:rowOff>
    </xdr:to>
    <xdr:pic>
      <xdr:nvPicPr>
        <xdr:cNvPr id="35" name="図 34" descr="2020-02-05_14h55_02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47750" y="57753250"/>
          <a:ext cx="12239625" cy="5286375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285</xdr:row>
      <xdr:rowOff>127000</xdr:rowOff>
    </xdr:from>
    <xdr:to>
      <xdr:col>16</xdr:col>
      <xdr:colOff>346075</xdr:colOff>
      <xdr:row>309</xdr:row>
      <xdr:rowOff>174625</xdr:rowOff>
    </xdr:to>
    <xdr:pic>
      <xdr:nvPicPr>
        <xdr:cNvPr id="36" name="図 35" descr="2020-02-12_19h25_40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84250" y="63468250"/>
          <a:ext cx="12315825" cy="53816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311</xdr:row>
      <xdr:rowOff>142875</xdr:rowOff>
    </xdr:from>
    <xdr:to>
      <xdr:col>16</xdr:col>
      <xdr:colOff>457200</xdr:colOff>
      <xdr:row>335</xdr:row>
      <xdr:rowOff>142875</xdr:rowOff>
    </xdr:to>
    <xdr:pic>
      <xdr:nvPicPr>
        <xdr:cNvPr id="37" name="図 36" descr="2020-02-14_19h30_30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43000" y="69262625"/>
          <a:ext cx="12268200" cy="533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337</xdr:row>
      <xdr:rowOff>142875</xdr:rowOff>
    </xdr:from>
    <xdr:to>
      <xdr:col>16</xdr:col>
      <xdr:colOff>304800</xdr:colOff>
      <xdr:row>361</xdr:row>
      <xdr:rowOff>104775</xdr:rowOff>
    </xdr:to>
    <xdr:pic>
      <xdr:nvPicPr>
        <xdr:cNvPr id="38" name="図 37" descr="2020-02-24_19h39_53.pn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00125" y="75041125"/>
          <a:ext cx="12258675" cy="5295900"/>
        </a:xfrm>
        <a:prstGeom prst="rect">
          <a:avLst/>
        </a:prstGeom>
      </xdr:spPr>
    </xdr:pic>
    <xdr:clientData/>
  </xdr:twoCellAnchor>
  <xdr:twoCellAnchor editAs="oneCell">
    <xdr:from>
      <xdr:col>1</xdr:col>
      <xdr:colOff>365125</xdr:colOff>
      <xdr:row>363</xdr:row>
      <xdr:rowOff>190500</xdr:rowOff>
    </xdr:from>
    <xdr:to>
      <xdr:col>16</xdr:col>
      <xdr:colOff>374650</xdr:colOff>
      <xdr:row>387</xdr:row>
      <xdr:rowOff>133350</xdr:rowOff>
    </xdr:to>
    <xdr:pic>
      <xdr:nvPicPr>
        <xdr:cNvPr id="39" name="図 38" descr="2020-03-03_19h45_01.pn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5" y="80867250"/>
          <a:ext cx="12296775" cy="5276850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389</xdr:row>
      <xdr:rowOff>127000</xdr:rowOff>
    </xdr:from>
    <xdr:to>
      <xdr:col>16</xdr:col>
      <xdr:colOff>695325</xdr:colOff>
      <xdr:row>413</xdr:row>
      <xdr:rowOff>136525</xdr:rowOff>
    </xdr:to>
    <xdr:pic>
      <xdr:nvPicPr>
        <xdr:cNvPr id="40" name="図 39" descr="2020-03-09_19h50_29.pn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85875" y="86582250"/>
          <a:ext cx="12363450" cy="5343525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416</xdr:row>
      <xdr:rowOff>111125</xdr:rowOff>
    </xdr:from>
    <xdr:to>
      <xdr:col>16</xdr:col>
      <xdr:colOff>250825</xdr:colOff>
      <xdr:row>440</xdr:row>
      <xdr:rowOff>139700</xdr:rowOff>
    </xdr:to>
    <xdr:pic>
      <xdr:nvPicPr>
        <xdr:cNvPr id="41" name="図 40" descr="2020-03-13_19h57_11.pn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9000" y="92567125"/>
          <a:ext cx="12315825" cy="53625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442</xdr:row>
      <xdr:rowOff>142875</xdr:rowOff>
    </xdr:from>
    <xdr:to>
      <xdr:col>16</xdr:col>
      <xdr:colOff>381000</xdr:colOff>
      <xdr:row>466</xdr:row>
      <xdr:rowOff>142875</xdr:rowOff>
    </xdr:to>
    <xdr:pic>
      <xdr:nvPicPr>
        <xdr:cNvPr id="42" name="図 41" descr="2020-03-16_20h02_42.pn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47750" y="98377375"/>
          <a:ext cx="12287250" cy="533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396875</xdr:colOff>
      <xdr:row>468</xdr:row>
      <xdr:rowOff>158750</xdr:rowOff>
    </xdr:from>
    <xdr:to>
      <xdr:col>16</xdr:col>
      <xdr:colOff>377825</xdr:colOff>
      <xdr:row>492</xdr:row>
      <xdr:rowOff>158750</xdr:rowOff>
    </xdr:to>
    <xdr:pic>
      <xdr:nvPicPr>
        <xdr:cNvPr id="43" name="図 42" descr="2020-03-31_20h10_56.pn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63625" y="104171750"/>
          <a:ext cx="12268200" cy="533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365125</xdr:colOff>
      <xdr:row>494</xdr:row>
      <xdr:rowOff>142875</xdr:rowOff>
    </xdr:from>
    <xdr:to>
      <xdr:col>16</xdr:col>
      <xdr:colOff>336550</xdr:colOff>
      <xdr:row>518</xdr:row>
      <xdr:rowOff>123825</xdr:rowOff>
    </xdr:to>
    <xdr:pic>
      <xdr:nvPicPr>
        <xdr:cNvPr id="44" name="図 43" descr="2020-04-10_20h19_30.pn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31875" y="109934375"/>
          <a:ext cx="12258675" cy="531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6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9" sqref="F29"/>
    </sheetView>
  </sheetViews>
  <sheetFormatPr baseColWidth="12" defaultColWidth="8.625" defaultRowHeight="17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>
      <c r="A1" s="1" t="s">
        <v>7</v>
      </c>
      <c r="C1" t="s">
        <v>36</v>
      </c>
    </row>
    <row r="2" spans="1:18">
      <c r="A2" s="1" t="s">
        <v>8</v>
      </c>
      <c r="C2" t="s">
        <v>37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29" t="s">
        <v>13</v>
      </c>
    </row>
    <row r="5" spans="1:18" ht="18" thickBot="1">
      <c r="A5" s="1" t="s">
        <v>12</v>
      </c>
      <c r="C5" s="29" t="s">
        <v>34</v>
      </c>
    </row>
    <row r="6" spans="1:18" ht="18" thickBot="1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" thickBot="1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" thickBot="1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>
      <c r="A9" s="9">
        <v>1</v>
      </c>
      <c r="B9" s="23">
        <v>43833</v>
      </c>
      <c r="C9" s="50">
        <v>2</v>
      </c>
      <c r="D9" s="54">
        <f>-1</f>
        <v>-1</v>
      </c>
      <c r="E9" s="55">
        <v>-1</v>
      </c>
      <c r="F9" s="56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>
      <c r="A10" s="9">
        <v>2</v>
      </c>
      <c r="B10" s="5">
        <v>43836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>
      <c r="A11" s="9">
        <v>3</v>
      </c>
      <c r="B11" s="5">
        <v>43837</v>
      </c>
      <c r="C11" s="47">
        <v>1</v>
      </c>
      <c r="D11" s="57">
        <v>1.27</v>
      </c>
      <c r="E11" s="58">
        <v>1.5</v>
      </c>
      <c r="F11" s="80">
        <v>-1</v>
      </c>
      <c r="G11" s="22">
        <f t="shared" si="2"/>
        <v>104532.20616999999</v>
      </c>
      <c r="H11" s="22">
        <f t="shared" si="3"/>
        <v>105926.425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-3084.6</v>
      </c>
      <c r="P11" s="40"/>
      <c r="Q11" s="40"/>
      <c r="R11" s="40"/>
    </row>
    <row r="12" spans="1:18">
      <c r="A12" s="9">
        <v>4</v>
      </c>
      <c r="B12" s="5">
        <v>43840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105719.52399999999</v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2992.0619999999999</v>
      </c>
      <c r="M12" s="44">
        <f t="shared" si="8"/>
        <v>3982.6770550769997</v>
      </c>
      <c r="N12" s="45">
        <f t="shared" si="9"/>
        <v>4766.6891249999999</v>
      </c>
      <c r="O12" s="46">
        <f t="shared" si="10"/>
        <v>5984.1239999999998</v>
      </c>
      <c r="P12" s="40"/>
      <c r="Q12" s="40"/>
      <c r="R12" s="40"/>
    </row>
    <row r="13" spans="1:18">
      <c r="A13" s="9">
        <v>5</v>
      </c>
      <c r="B13" s="5">
        <v>43843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112062.69544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3171.5857199999996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6343.1714399999992</v>
      </c>
      <c r="P13" s="40"/>
      <c r="Q13" s="40"/>
      <c r="R13" s="40"/>
    </row>
    <row r="14" spans="1:18">
      <c r="A14" s="9">
        <v>6</v>
      </c>
      <c r="B14" s="5">
        <v>43846</v>
      </c>
      <c r="C14" s="47">
        <v>1</v>
      </c>
      <c r="D14" s="57">
        <v>1.27</v>
      </c>
      <c r="E14" s="58">
        <v>1.5</v>
      </c>
      <c r="F14" s="59">
        <v>2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118786.4571664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3361.8808631999996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6723.7617263999991</v>
      </c>
      <c r="P14" s="40"/>
      <c r="Q14" s="40"/>
      <c r="R14" s="40"/>
    </row>
    <row r="15" spans="1:18">
      <c r="A15" s="9">
        <v>7</v>
      </c>
      <c r="B15" s="5">
        <v>43846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121396.69980775358</v>
      </c>
      <c r="H15" s="22">
        <f t="shared" si="3"/>
        <v>126319.23211020902</v>
      </c>
      <c r="I15" s="22">
        <f t="shared" si="4"/>
        <v>125913.64459638399</v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3563.5937149919996</v>
      </c>
      <c r="M15" s="44">
        <f t="shared" si="14"/>
        <v>4455.4611912873634</v>
      </c>
      <c r="N15" s="45">
        <f t="shared" si="15"/>
        <v>5439.5841578558911</v>
      </c>
      <c r="O15" s="46">
        <f t="shared" si="16"/>
        <v>7127.1874299839992</v>
      </c>
      <c r="P15" s="40"/>
      <c r="Q15" s="40"/>
      <c r="R15" s="40"/>
    </row>
    <row r="16" spans="1:18">
      <c r="A16" s="9">
        <v>8</v>
      </c>
      <c r="B16" s="5">
        <v>43854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126021.91407042899</v>
      </c>
      <c r="H16" s="22">
        <f t="shared" si="3"/>
        <v>132003.59755516844</v>
      </c>
      <c r="I16" s="22">
        <f t="shared" si="4"/>
        <v>133468.46327216702</v>
      </c>
      <c r="J16" s="44">
        <f t="shared" si="11"/>
        <v>3641.9009942326074</v>
      </c>
      <c r="K16" s="45">
        <f t="shared" si="12"/>
        <v>3789.5769633062705</v>
      </c>
      <c r="L16" s="46">
        <f t="shared" si="13"/>
        <v>3777.4093378915195</v>
      </c>
      <c r="M16" s="44">
        <f t="shared" si="14"/>
        <v>4625.2142626754112</v>
      </c>
      <c r="N16" s="45">
        <f t="shared" si="15"/>
        <v>5684.365444959406</v>
      </c>
      <c r="O16" s="46">
        <f t="shared" si="16"/>
        <v>7554.818675783039</v>
      </c>
      <c r="P16" s="40"/>
      <c r="Q16" s="40"/>
      <c r="R16" s="40"/>
    </row>
    <row r="17" spans="1:18">
      <c r="A17" s="9">
        <v>9</v>
      </c>
      <c r="B17" s="5">
        <v>43858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130823.34899651233</v>
      </c>
      <c r="H17" s="22">
        <f t="shared" si="3"/>
        <v>137943.75944515102</v>
      </c>
      <c r="I17" s="22">
        <f t="shared" si="4"/>
        <v>141476.57106849705</v>
      </c>
      <c r="J17" s="44">
        <f t="shared" si="11"/>
        <v>3780.6574221128694</v>
      </c>
      <c r="K17" s="45">
        <f t="shared" si="12"/>
        <v>3960.1079266550532</v>
      </c>
      <c r="L17" s="46">
        <f t="shared" si="13"/>
        <v>4004.0538981650107</v>
      </c>
      <c r="M17" s="44">
        <f t="shared" si="14"/>
        <v>4801.4349260833442</v>
      </c>
      <c r="N17" s="45">
        <f t="shared" si="15"/>
        <v>5940.1618899825799</v>
      </c>
      <c r="O17" s="46">
        <f t="shared" si="16"/>
        <v>8008.1077963300213</v>
      </c>
      <c r="P17" s="40"/>
      <c r="Q17" s="40"/>
      <c r="R17" s="40"/>
    </row>
    <row r="18" spans="1:18">
      <c r="A18" s="9">
        <v>10</v>
      </c>
      <c r="B18" s="5">
        <v>43860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135807.71859327945</v>
      </c>
      <c r="H18" s="22">
        <f t="shared" si="3"/>
        <v>144151.22862018281</v>
      </c>
      <c r="I18" s="22">
        <f t="shared" si="4"/>
        <v>149965.16533260688</v>
      </c>
      <c r="J18" s="44">
        <f t="shared" si="11"/>
        <v>3924.7004698953697</v>
      </c>
      <c r="K18" s="45">
        <f t="shared" si="12"/>
        <v>4138.3127833545304</v>
      </c>
      <c r="L18" s="46">
        <f t="shared" si="13"/>
        <v>4244.2971320549113</v>
      </c>
      <c r="M18" s="44">
        <f t="shared" si="14"/>
        <v>4984.3695967671192</v>
      </c>
      <c r="N18" s="45">
        <f t="shared" si="15"/>
        <v>6207.4691750317961</v>
      </c>
      <c r="O18" s="46">
        <f t="shared" si="16"/>
        <v>8488.5942641098227</v>
      </c>
      <c r="P18" s="40"/>
      <c r="Q18" s="40"/>
      <c r="R18" s="40"/>
    </row>
    <row r="19" spans="1:18">
      <c r="A19" s="9">
        <v>11</v>
      </c>
      <c r="B19" s="5">
        <v>43866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140981.9926716834</v>
      </c>
      <c r="H19" s="22">
        <f t="shared" si="3"/>
        <v>150638.03390809105</v>
      </c>
      <c r="I19" s="22">
        <f t="shared" si="4"/>
        <v>158963.07525256329</v>
      </c>
      <c r="J19" s="44">
        <f t="shared" si="11"/>
        <v>4074.2315577983836</v>
      </c>
      <c r="K19" s="45">
        <f t="shared" si="12"/>
        <v>4324.5368586054838</v>
      </c>
      <c r="L19" s="46">
        <f t="shared" si="13"/>
        <v>4498.9549599782058</v>
      </c>
      <c r="M19" s="44">
        <f t="shared" si="14"/>
        <v>5174.274078403947</v>
      </c>
      <c r="N19" s="45">
        <f t="shared" si="15"/>
        <v>6486.8052879082261</v>
      </c>
      <c r="O19" s="46">
        <f t="shared" si="16"/>
        <v>8997.9099199564116</v>
      </c>
      <c r="P19" s="40"/>
      <c r="Q19" s="40"/>
      <c r="R19" s="40"/>
    </row>
    <row r="20" spans="1:18">
      <c r="A20" s="9">
        <v>12</v>
      </c>
      <c r="B20" s="5">
        <v>43873</v>
      </c>
      <c r="C20" s="47">
        <v>1</v>
      </c>
      <c r="D20" s="57">
        <f>-1+E2+D4</f>
        <v>-1</v>
      </c>
      <c r="E20" s="58">
        <v>-1</v>
      </c>
      <c r="F20" s="59">
        <v>-1</v>
      </c>
      <c r="G20" s="22">
        <f t="shared" si="2"/>
        <v>136752.5328915329</v>
      </c>
      <c r="H20" s="22">
        <f t="shared" si="3"/>
        <v>146118.89289084831</v>
      </c>
      <c r="I20" s="22">
        <f t="shared" si="4"/>
        <v>154194.18299498639</v>
      </c>
      <c r="J20" s="44">
        <f t="shared" si="11"/>
        <v>4229.4597801505015</v>
      </c>
      <c r="K20" s="45">
        <f t="shared" si="12"/>
        <v>4519.1410172427313</v>
      </c>
      <c r="L20" s="46">
        <f t="shared" si="13"/>
        <v>4768.8922575768984</v>
      </c>
      <c r="M20" s="44">
        <f t="shared" si="14"/>
        <v>-4229.4597801505015</v>
      </c>
      <c r="N20" s="45">
        <f t="shared" si="15"/>
        <v>-4519.1410172427313</v>
      </c>
      <c r="O20" s="46">
        <f t="shared" si="16"/>
        <v>-4768.8922575768984</v>
      </c>
      <c r="P20" s="40"/>
      <c r="Q20" s="40"/>
      <c r="R20" s="40"/>
    </row>
    <row r="21" spans="1:18">
      <c r="A21" s="9">
        <v>13</v>
      </c>
      <c r="B21" s="5">
        <v>43875</v>
      </c>
      <c r="C21" s="47">
        <v>2</v>
      </c>
      <c r="D21" s="57">
        <v>-1</v>
      </c>
      <c r="E21" s="58">
        <v>-1</v>
      </c>
      <c r="F21" s="59">
        <v>-1</v>
      </c>
      <c r="G21" s="22">
        <f t="shared" si="2"/>
        <v>132649.9569047869</v>
      </c>
      <c r="H21" s="22">
        <f t="shared" si="3"/>
        <v>141735.32610412285</v>
      </c>
      <c r="I21" s="22">
        <f t="shared" si="4"/>
        <v>149568.35750513681</v>
      </c>
      <c r="J21" s="44">
        <f t="shared" si="11"/>
        <v>4102.5759867459865</v>
      </c>
      <c r="K21" s="45">
        <f t="shared" si="12"/>
        <v>4383.5667867254488</v>
      </c>
      <c r="L21" s="46">
        <f t="shared" si="13"/>
        <v>4625.8254898495916</v>
      </c>
      <c r="M21" s="44">
        <f t="shared" si="14"/>
        <v>-4102.5759867459865</v>
      </c>
      <c r="N21" s="45">
        <f t="shared" si="15"/>
        <v>-4383.5667867254488</v>
      </c>
      <c r="O21" s="46">
        <f t="shared" si="16"/>
        <v>-4625.8254898495916</v>
      </c>
      <c r="P21" s="40"/>
      <c r="Q21" s="40"/>
      <c r="R21" s="40"/>
    </row>
    <row r="22" spans="1:18">
      <c r="A22" s="9">
        <v>14</v>
      </c>
      <c r="B22" s="5">
        <v>43885</v>
      </c>
      <c r="C22" s="47">
        <v>2</v>
      </c>
      <c r="D22" s="57">
        <v>1.27</v>
      </c>
      <c r="E22" s="58">
        <v>1.5</v>
      </c>
      <c r="F22" s="59">
        <v>2</v>
      </c>
      <c r="G22" s="22">
        <f t="shared" si="2"/>
        <v>137703.92026285929</v>
      </c>
      <c r="H22" s="22">
        <f t="shared" si="3"/>
        <v>148113.41577880838</v>
      </c>
      <c r="I22" s="22">
        <f t="shared" si="4"/>
        <v>158542.45895544501</v>
      </c>
      <c r="J22" s="44">
        <f t="shared" si="11"/>
        <v>3979.4987071436067</v>
      </c>
      <c r="K22" s="45">
        <f t="shared" si="12"/>
        <v>4252.0597831236855</v>
      </c>
      <c r="L22" s="46">
        <f t="shared" si="13"/>
        <v>4487.0507251541039</v>
      </c>
      <c r="M22" s="44">
        <f t="shared" si="14"/>
        <v>5053.9633580723803</v>
      </c>
      <c r="N22" s="45">
        <f t="shared" si="15"/>
        <v>6378.0896746855287</v>
      </c>
      <c r="O22" s="46">
        <f t="shared" si="16"/>
        <v>8974.1014503082079</v>
      </c>
      <c r="P22" s="40"/>
      <c r="Q22" s="40"/>
      <c r="R22" s="40"/>
    </row>
    <row r="23" spans="1:18">
      <c r="A23" s="9">
        <v>15</v>
      </c>
      <c r="B23" s="5">
        <v>43893</v>
      </c>
      <c r="C23" s="47">
        <v>2</v>
      </c>
      <c r="D23" s="57">
        <v>1.27</v>
      </c>
      <c r="E23" s="58">
        <v>1.5</v>
      </c>
      <c r="F23" s="80">
        <v>2</v>
      </c>
      <c r="G23" s="22">
        <f t="shared" si="2"/>
        <v>142950.43962487424</v>
      </c>
      <c r="H23" s="22">
        <f t="shared" si="3"/>
        <v>154778.51948885477</v>
      </c>
      <c r="I23" s="22">
        <f t="shared" si="4"/>
        <v>168055.0064927717</v>
      </c>
      <c r="J23" s="44">
        <f t="shared" si="11"/>
        <v>4131.1176078857789</v>
      </c>
      <c r="K23" s="45">
        <f t="shared" si="12"/>
        <v>4443.4024733642509</v>
      </c>
      <c r="L23" s="46">
        <f t="shared" si="13"/>
        <v>4756.27376866335</v>
      </c>
      <c r="M23" s="44">
        <f t="shared" si="14"/>
        <v>5246.5193620149394</v>
      </c>
      <c r="N23" s="45">
        <f t="shared" si="15"/>
        <v>6665.1037100463764</v>
      </c>
      <c r="O23" s="46">
        <f t="shared" si="16"/>
        <v>9512.5475373267</v>
      </c>
      <c r="P23" s="40"/>
      <c r="Q23" s="40"/>
      <c r="R23" s="40"/>
    </row>
    <row r="24" spans="1:18">
      <c r="A24" s="9">
        <v>16</v>
      </c>
      <c r="B24" s="5">
        <v>43899</v>
      </c>
      <c r="C24" s="47">
        <v>2</v>
      </c>
      <c r="D24" s="57">
        <v>1.27</v>
      </c>
      <c r="E24" s="58">
        <v>1.5</v>
      </c>
      <c r="F24" s="59">
        <v>2</v>
      </c>
      <c r="G24" s="22">
        <f t="shared" si="2"/>
        <v>148396.85137458195</v>
      </c>
      <c r="H24" s="22">
        <f t="shared" si="3"/>
        <v>161743.55286585324</v>
      </c>
      <c r="I24" s="22">
        <f t="shared" si="4"/>
        <v>178138.30688233802</v>
      </c>
      <c r="J24" s="44">
        <f t="shared" si="11"/>
        <v>4288.5131887462267</v>
      </c>
      <c r="K24" s="45">
        <f t="shared" si="12"/>
        <v>4643.3555846656427</v>
      </c>
      <c r="L24" s="46">
        <f t="shared" si="13"/>
        <v>5041.6501947831512</v>
      </c>
      <c r="M24" s="44">
        <f t="shared" si="14"/>
        <v>5446.4117497077077</v>
      </c>
      <c r="N24" s="45">
        <f t="shared" si="15"/>
        <v>6965.0333769984645</v>
      </c>
      <c r="O24" s="46">
        <f t="shared" si="16"/>
        <v>10083.300389566302</v>
      </c>
      <c r="P24" s="40"/>
      <c r="Q24" s="40"/>
      <c r="R24" s="40"/>
    </row>
    <row r="25" spans="1:18">
      <c r="A25" s="9">
        <v>17</v>
      </c>
      <c r="B25" s="5">
        <v>43903</v>
      </c>
      <c r="C25" s="47">
        <v>1</v>
      </c>
      <c r="D25" s="57">
        <v>1.27</v>
      </c>
      <c r="E25" s="58">
        <v>1.5</v>
      </c>
      <c r="F25" s="59">
        <v>2</v>
      </c>
      <c r="G25" s="22">
        <f t="shared" si="2"/>
        <v>154050.77141195352</v>
      </c>
      <c r="H25" s="22">
        <f t="shared" si="3"/>
        <v>169022.01274481663</v>
      </c>
      <c r="I25" s="22">
        <f t="shared" si="4"/>
        <v>188826.60529527831</v>
      </c>
      <c r="J25" s="44">
        <f t="shared" si="11"/>
        <v>4451.9055412374582</v>
      </c>
      <c r="K25" s="45">
        <f t="shared" si="12"/>
        <v>4852.306585975597</v>
      </c>
      <c r="L25" s="46">
        <f t="shared" si="13"/>
        <v>5344.1492064701406</v>
      </c>
      <c r="M25" s="44">
        <f t="shared" si="14"/>
        <v>5653.9200373715721</v>
      </c>
      <c r="N25" s="45">
        <f t="shared" si="15"/>
        <v>7278.4598789633956</v>
      </c>
      <c r="O25" s="46">
        <f t="shared" si="16"/>
        <v>10688.298412940281</v>
      </c>
      <c r="P25" s="40"/>
      <c r="Q25" s="40"/>
      <c r="R25" s="40"/>
    </row>
    <row r="26" spans="1:18">
      <c r="A26" s="9">
        <v>18</v>
      </c>
      <c r="B26" s="5">
        <v>43906</v>
      </c>
      <c r="C26" s="47">
        <v>2</v>
      </c>
      <c r="D26" s="57">
        <v>1.27</v>
      </c>
      <c r="E26" s="58">
        <v>1.5</v>
      </c>
      <c r="F26" s="59">
        <v>2</v>
      </c>
      <c r="G26" s="22">
        <f t="shared" si="2"/>
        <v>159920.10580274896</v>
      </c>
      <c r="H26" s="22">
        <f t="shared" si="3"/>
        <v>176628.00331833339</v>
      </c>
      <c r="I26" s="22">
        <f t="shared" si="4"/>
        <v>200156.20161299501</v>
      </c>
      <c r="J26" s="44">
        <f t="shared" si="11"/>
        <v>4621.5231423586056</v>
      </c>
      <c r="K26" s="45">
        <f t="shared" si="12"/>
        <v>5070.6603823444984</v>
      </c>
      <c r="L26" s="46">
        <f t="shared" si="13"/>
        <v>5664.7981588583489</v>
      </c>
      <c r="M26" s="44">
        <f t="shared" si="14"/>
        <v>5869.3343907954295</v>
      </c>
      <c r="N26" s="45">
        <f t="shared" si="15"/>
        <v>7605.9905735167476</v>
      </c>
      <c r="O26" s="46">
        <f t="shared" si="16"/>
        <v>11329.596317716698</v>
      </c>
      <c r="P26" s="40"/>
      <c r="Q26" s="40"/>
      <c r="R26" s="40"/>
    </row>
    <row r="27" spans="1:18">
      <c r="A27" s="9">
        <v>19</v>
      </c>
      <c r="B27" s="5">
        <v>43921</v>
      </c>
      <c r="C27" s="47">
        <v>1</v>
      </c>
      <c r="D27" s="57">
        <v>-1</v>
      </c>
      <c r="E27" s="58">
        <v>-1</v>
      </c>
      <c r="F27" s="59">
        <v>-1</v>
      </c>
      <c r="G27" s="22">
        <f t="shared" si="2"/>
        <v>155122.50262866649</v>
      </c>
      <c r="H27" s="22">
        <f t="shared" si="3"/>
        <v>171329.16321878339</v>
      </c>
      <c r="I27" s="22">
        <f t="shared" si="4"/>
        <v>194151.51556460516</v>
      </c>
      <c r="J27" s="44">
        <f t="shared" si="11"/>
        <v>4797.6031740824683</v>
      </c>
      <c r="K27" s="45">
        <f t="shared" si="12"/>
        <v>5298.8400995500015</v>
      </c>
      <c r="L27" s="46">
        <f t="shared" si="13"/>
        <v>6004.6860483898499</v>
      </c>
      <c r="M27" s="44">
        <f t="shared" si="14"/>
        <v>-4797.6031740824683</v>
      </c>
      <c r="N27" s="45">
        <f t="shared" si="15"/>
        <v>-5298.8400995500015</v>
      </c>
      <c r="O27" s="46">
        <f t="shared" si="16"/>
        <v>-6004.6860483898499</v>
      </c>
      <c r="P27" s="40"/>
      <c r="Q27" s="40"/>
      <c r="R27" s="40"/>
    </row>
    <row r="28" spans="1:18">
      <c r="A28" s="9">
        <v>20</v>
      </c>
      <c r="B28" s="5">
        <v>43922</v>
      </c>
      <c r="C28" s="47">
        <v>2</v>
      </c>
      <c r="D28" s="57">
        <v>1.27</v>
      </c>
      <c r="E28" s="58">
        <v>1.5</v>
      </c>
      <c r="F28" s="59">
        <v>2</v>
      </c>
      <c r="G28" s="22">
        <f t="shared" si="2"/>
        <v>161032.66997881868</v>
      </c>
      <c r="H28" s="22">
        <f t="shared" si="3"/>
        <v>179038.97556362863</v>
      </c>
      <c r="I28" s="22">
        <f t="shared" si="4"/>
        <v>205800.60649848147</v>
      </c>
      <c r="J28" s="44">
        <f t="shared" si="11"/>
        <v>4653.6750788599948</v>
      </c>
      <c r="K28" s="45">
        <f t="shared" si="12"/>
        <v>5139.8748965635014</v>
      </c>
      <c r="L28" s="46">
        <f t="shared" si="13"/>
        <v>5824.5454669381543</v>
      </c>
      <c r="M28" s="44">
        <f t="shared" si="14"/>
        <v>5910.1673501521936</v>
      </c>
      <c r="N28" s="45">
        <f t="shared" si="15"/>
        <v>7709.8123448452516</v>
      </c>
      <c r="O28" s="46">
        <f t="shared" si="16"/>
        <v>11649.090933876309</v>
      </c>
      <c r="P28" s="40"/>
      <c r="Q28" s="40"/>
      <c r="R28" s="40"/>
    </row>
    <row r="29" spans="1:18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>
        <f t="shared" si="11"/>
        <v>4830.9800993645604</v>
      </c>
      <c r="K29" s="45">
        <f t="shared" si="12"/>
        <v>5371.1692669088588</v>
      </c>
      <c r="L29" s="46">
        <f t="shared" si="13"/>
        <v>6174.018194954444</v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" thickBot="1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" thickBot="1">
      <c r="A59" s="9"/>
      <c r="B59" s="92" t="s">
        <v>5</v>
      </c>
      <c r="C59" s="93"/>
      <c r="D59" s="7">
        <f>COUNTIF(D9:D58,1.27)</f>
        <v>16</v>
      </c>
      <c r="E59" s="7">
        <f>COUNTIF(E9:E58,1.5)</f>
        <v>16</v>
      </c>
      <c r="F59" s="8">
        <f>COUNTIF(F9:F58,2)</f>
        <v>15</v>
      </c>
      <c r="G59" s="70">
        <f>M59+G8</f>
        <v>161032.66997881868</v>
      </c>
      <c r="H59" s="71">
        <f>N59+H8</f>
        <v>179038.9755636286</v>
      </c>
      <c r="I59" s="72">
        <f>O59+I8</f>
        <v>205800.60649848144</v>
      </c>
      <c r="J59" s="67" t="s">
        <v>31</v>
      </c>
      <c r="K59" s="68">
        <f>B58-B9</f>
        <v>-43833</v>
      </c>
      <c r="L59" s="69" t="s">
        <v>32</v>
      </c>
      <c r="M59" s="81">
        <f>SUM(M9:M58)</f>
        <v>61032.669978818674</v>
      </c>
      <c r="N59" s="82">
        <f>SUM(N9:N58)</f>
        <v>79038.975563628599</v>
      </c>
      <c r="O59" s="83">
        <f>SUM(O9:O58)</f>
        <v>105800.60649848144</v>
      </c>
    </row>
    <row r="60" spans="1:15" ht="18" thickBot="1">
      <c r="A60" s="9"/>
      <c r="B60" s="86" t="s">
        <v>6</v>
      </c>
      <c r="C60" s="87"/>
      <c r="D60" s="7">
        <f>COUNTIF(D9:D58,-1)</f>
        <v>4</v>
      </c>
      <c r="E60" s="7">
        <f>COUNTIF(E9:E58,-1)</f>
        <v>4</v>
      </c>
      <c r="F60" s="8">
        <f>COUNTIF(F9:F58,-1)</f>
        <v>5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" thickBot="1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1.6103266997881869</v>
      </c>
      <c r="H61" s="77">
        <f t="shared" ref="H61" si="21">H59/H8</f>
        <v>1.790389755636286</v>
      </c>
      <c r="I61" s="78">
        <f>I59/I8</f>
        <v>2.0580060649848146</v>
      </c>
      <c r="J61" s="65">
        <f>(G61-100%)*30/K59</f>
        <v>-4.1771726766695426E-4</v>
      </c>
      <c r="K61" s="65">
        <f>(H61-100%)*30/K59</f>
        <v>-5.4095527728169606E-4</v>
      </c>
      <c r="L61" s="66">
        <f>(I61-100%)*30/K59</f>
        <v>-7.2411612140497886E-4</v>
      </c>
      <c r="M61" s="10"/>
      <c r="N61" s="2"/>
      <c r="O61" s="11"/>
    </row>
    <row r="62" spans="1:15" ht="18" thickBot="1">
      <c r="A62" s="3"/>
      <c r="B62" s="84" t="s">
        <v>4</v>
      </c>
      <c r="C62" s="85"/>
      <c r="D62" s="79">
        <f t="shared" ref="D62:E62" si="22">D59/(D59+D60+D61)</f>
        <v>0.8</v>
      </c>
      <c r="E62" s="74">
        <f t="shared" si="22"/>
        <v>0.8</v>
      </c>
      <c r="F62" s="75">
        <f>F59/(F59+F60+F61)</f>
        <v>0.75</v>
      </c>
    </row>
    <row r="64" spans="1:1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495"/>
  <sheetViews>
    <sheetView tabSelected="1" topLeftCell="A465" zoomScale="80" zoomScaleNormal="80" zoomScalePageLayoutView="80" workbookViewId="0">
      <selection activeCell="R506" sqref="R506"/>
    </sheetView>
  </sheetViews>
  <sheetFormatPr baseColWidth="12" defaultColWidth="8.125" defaultRowHeight="18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2" spans="1:1">
      <c r="A2" s="53" t="s">
        <v>38</v>
      </c>
    </row>
    <row r="27" spans="1:1">
      <c r="A27" s="53" t="s">
        <v>39</v>
      </c>
    </row>
    <row r="53" spans="1:1">
      <c r="A53" s="53" t="s">
        <v>40</v>
      </c>
    </row>
    <row r="79" spans="1:1">
      <c r="A79" s="53" t="s">
        <v>41</v>
      </c>
    </row>
    <row r="105" spans="1:1">
      <c r="A105" s="53" t="s">
        <v>42</v>
      </c>
    </row>
    <row r="130" spans="1:1">
      <c r="A130" s="53" t="s">
        <v>43</v>
      </c>
    </row>
    <row r="157" spans="1:1">
      <c r="A157" s="53" t="s">
        <v>44</v>
      </c>
    </row>
    <row r="183" spans="1:1">
      <c r="A183" s="53" t="s">
        <v>45</v>
      </c>
    </row>
    <row r="208" spans="1:1">
      <c r="A208" s="53" t="s">
        <v>46</v>
      </c>
    </row>
    <row r="234" spans="1:1">
      <c r="A234" s="53" t="s">
        <v>47</v>
      </c>
    </row>
    <row r="260" spans="1:1">
      <c r="A260" s="53" t="s">
        <v>48</v>
      </c>
    </row>
    <row r="286" spans="1:1">
      <c r="A286" s="53" t="s">
        <v>49</v>
      </c>
    </row>
    <row r="312" spans="1:1">
      <c r="A312" s="53" t="s">
        <v>50</v>
      </c>
    </row>
    <row r="338" spans="1:1">
      <c r="A338" s="53" t="s">
        <v>51</v>
      </c>
    </row>
    <row r="364" spans="1:1">
      <c r="A364" s="53" t="s">
        <v>52</v>
      </c>
    </row>
    <row r="390" spans="1:1">
      <c r="A390" s="53" t="s">
        <v>53</v>
      </c>
    </row>
    <row r="417" spans="1:1">
      <c r="A417" s="53" t="s">
        <v>54</v>
      </c>
    </row>
    <row r="443" spans="1:1">
      <c r="A443" s="53" t="s">
        <v>55</v>
      </c>
    </row>
    <row r="469" spans="1:1">
      <c r="A469" s="53" t="s">
        <v>56</v>
      </c>
    </row>
    <row r="495" spans="1:1">
      <c r="A495" s="53" t="s">
        <v>57</v>
      </c>
    </row>
  </sheetData>
  <phoneticPr fontI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9"/>
  <sheetViews>
    <sheetView zoomScale="145" zoomScaleSheetLayoutView="100" workbookViewId="0">
      <selection activeCell="B35" sqref="B35"/>
    </sheetView>
  </sheetViews>
  <sheetFormatPr baseColWidth="12" defaultColWidth="8.125" defaultRowHeight="17"/>
  <cols>
    <col min="1" max="16384" width="8.125" style="52"/>
  </cols>
  <sheetData>
    <row r="1" spans="1:10">
      <c r="A1" s="52" t="s">
        <v>26</v>
      </c>
    </row>
    <row r="2" spans="1:10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>
      <c r="A11" s="52" t="s">
        <v>27</v>
      </c>
    </row>
    <row r="12" spans="1:10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>
      <c r="A21" s="52" t="s">
        <v>28</v>
      </c>
    </row>
    <row r="22" spans="1:10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2"/>
  <sheetViews>
    <sheetView zoomScale="80" zoomScaleNormal="80" zoomScalePageLayoutView="80" workbookViewId="0">
      <selection activeCell="F4" sqref="F4"/>
    </sheetView>
  </sheetViews>
  <sheetFormatPr baseColWidth="12" defaultColWidth="8.625" defaultRowHeight="1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ht="20">
      <c r="A1" s="30" t="s">
        <v>14</v>
      </c>
      <c r="B1" s="31"/>
      <c r="C1" s="32"/>
      <c r="D1" s="33"/>
      <c r="E1" s="32"/>
      <c r="F1" s="33"/>
      <c r="G1" s="32"/>
      <c r="H1" s="33"/>
    </row>
    <row r="2" spans="1:8" ht="20">
      <c r="A2" s="34"/>
      <c r="B2" s="32"/>
      <c r="C2" s="32"/>
      <c r="D2" s="33"/>
      <c r="E2" s="32"/>
      <c r="F2" s="33"/>
      <c r="G2" s="32"/>
      <c r="H2" s="33"/>
    </row>
    <row r="3" spans="1:8" ht="20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ht="20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ht="20">
      <c r="A5" s="37" t="s">
        <v>21</v>
      </c>
      <c r="B5" s="37"/>
      <c r="C5" s="37"/>
      <c r="D5" s="38"/>
      <c r="E5" s="37"/>
      <c r="F5" s="39"/>
      <c r="G5" s="37"/>
      <c r="H5" s="39"/>
    </row>
    <row r="6" spans="1:8" ht="20">
      <c r="A6" s="37" t="s">
        <v>21</v>
      </c>
      <c r="B6" s="37"/>
      <c r="C6" s="37"/>
      <c r="D6" s="39"/>
      <c r="E6" s="37"/>
      <c r="F6" s="39"/>
      <c r="G6" s="37"/>
      <c r="H6" s="39"/>
    </row>
    <row r="7" spans="1:8" ht="20">
      <c r="A7" s="37" t="s">
        <v>21</v>
      </c>
      <c r="B7" s="37"/>
      <c r="C7" s="37"/>
      <c r="D7" s="39"/>
      <c r="E7" s="37"/>
      <c r="F7" s="39"/>
      <c r="G7" s="37"/>
      <c r="H7" s="39"/>
    </row>
    <row r="8" spans="1:8" ht="20">
      <c r="A8" s="37" t="s">
        <v>21</v>
      </c>
      <c r="B8" s="37"/>
      <c r="C8" s="37"/>
      <c r="D8" s="39"/>
      <c r="E8" s="37"/>
      <c r="F8" s="39"/>
      <c r="G8" s="37"/>
      <c r="H8" s="39"/>
    </row>
    <row r="9" spans="1:8" ht="20">
      <c r="A9" s="37" t="s">
        <v>21</v>
      </c>
      <c r="B9" s="37"/>
      <c r="C9" s="37"/>
      <c r="D9" s="39"/>
      <c r="E9" s="37"/>
      <c r="F9" s="39"/>
      <c r="G9" s="37"/>
      <c r="H9" s="39"/>
    </row>
    <row r="10" spans="1:8" ht="20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ht="20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ht="20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RISING.inc</cp:lastModifiedBy>
  <dcterms:created xsi:type="dcterms:W3CDTF">2020-09-18T03:10:57Z</dcterms:created>
  <dcterms:modified xsi:type="dcterms:W3CDTF">2021-08-04T08:13:47Z</dcterms:modified>
</cp:coreProperties>
</file>