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840" yWindow="-80" windowWidth="20020" windowHeight="1932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1"/>
  <c r="F59"/>
  <c r="D59"/>
  <c r="D61"/>
  <c r="E61"/>
  <c r="F61"/>
  <c r="K59"/>
  <c r="E59"/>
  <c r="I8"/>
  <c r="H8"/>
  <c r="G8"/>
  <c r="F60"/>
  <c r="F62"/>
  <c r="E60"/>
  <c r="E62"/>
  <c r="D60"/>
  <c r="D62"/>
  <c r="J9"/>
  <c r="M9"/>
  <c r="K9"/>
  <c r="N9"/>
  <c r="L9"/>
  <c r="O9"/>
  <c r="G9"/>
  <c r="J10"/>
  <c r="M10"/>
  <c r="I9"/>
  <c r="L10"/>
  <c r="O10"/>
  <c r="H9"/>
  <c r="K10"/>
  <c r="N10"/>
  <c r="H10"/>
  <c r="G10"/>
  <c r="J11"/>
  <c r="M11"/>
  <c r="I10"/>
  <c r="L11"/>
  <c r="O11"/>
  <c r="G11"/>
  <c r="K11"/>
  <c r="N11"/>
  <c r="H11"/>
  <c r="K12"/>
  <c r="N12"/>
  <c r="H12"/>
  <c r="I11"/>
  <c r="L12"/>
  <c r="O12"/>
  <c r="I12"/>
  <c r="J12"/>
  <c r="M12"/>
  <c r="G12"/>
  <c r="L13"/>
  <c r="O13"/>
  <c r="I13"/>
  <c r="K13"/>
  <c r="N13"/>
  <c r="L14"/>
  <c r="O14"/>
  <c r="I14"/>
  <c r="J13"/>
  <c r="M13"/>
  <c r="H13"/>
  <c r="G13"/>
  <c r="J14"/>
  <c r="M14"/>
  <c r="G14"/>
  <c r="L15"/>
  <c r="O15"/>
  <c r="I15"/>
  <c r="K14"/>
  <c r="N14"/>
  <c r="H14"/>
  <c r="K15"/>
  <c r="N15"/>
  <c r="H15"/>
  <c r="L16"/>
  <c r="O16"/>
  <c r="I16"/>
  <c r="J15"/>
  <c r="M15"/>
  <c r="G15"/>
  <c r="J16"/>
  <c r="M16"/>
  <c r="G16"/>
  <c r="K16"/>
  <c r="N16"/>
  <c r="H16"/>
  <c r="L17"/>
  <c r="O17"/>
  <c r="I17"/>
  <c r="L18"/>
  <c r="O18"/>
  <c r="I18"/>
  <c r="K17"/>
  <c r="N17"/>
  <c r="H17"/>
  <c r="J17"/>
  <c r="M17"/>
  <c r="G17"/>
  <c r="J18"/>
  <c r="M18"/>
  <c r="G18"/>
  <c r="K18"/>
  <c r="N18"/>
  <c r="H18"/>
  <c r="L19"/>
  <c r="O19"/>
  <c r="I19"/>
  <c r="L20"/>
  <c r="O20"/>
  <c r="I20"/>
  <c r="K19"/>
  <c r="N19"/>
  <c r="H19"/>
  <c r="J19"/>
  <c r="M19"/>
  <c r="G19"/>
  <c r="J20"/>
  <c r="M20"/>
  <c r="G20"/>
  <c r="K20"/>
  <c r="N20"/>
  <c r="H20"/>
  <c r="L21"/>
  <c r="O21"/>
  <c r="I21"/>
  <c r="L22"/>
  <c r="O22"/>
  <c r="I22"/>
  <c r="K21"/>
  <c r="N21"/>
  <c r="H21"/>
  <c r="J21"/>
  <c r="M21"/>
  <c r="G21"/>
  <c r="J22"/>
  <c r="M22"/>
  <c r="G22"/>
  <c r="K22"/>
  <c r="N22"/>
  <c r="H22"/>
  <c r="L23"/>
  <c r="O23"/>
  <c r="I23"/>
  <c r="L24"/>
  <c r="O24"/>
  <c r="I24"/>
  <c r="K23"/>
  <c r="N23"/>
  <c r="H23"/>
  <c r="J23"/>
  <c r="M23"/>
  <c r="G23"/>
  <c r="J24"/>
  <c r="M24"/>
  <c r="G24"/>
  <c r="K24"/>
  <c r="N24"/>
  <c r="H24"/>
  <c r="L25"/>
  <c r="O25"/>
  <c r="I25"/>
  <c r="L26"/>
  <c r="O26"/>
  <c r="I26"/>
  <c r="K25"/>
  <c r="N25"/>
  <c r="H25"/>
  <c r="J25"/>
  <c r="M25"/>
  <c r="G25"/>
  <c r="J26"/>
  <c r="M26"/>
  <c r="G26"/>
  <c r="K26"/>
  <c r="N26"/>
  <c r="H26"/>
  <c r="L27"/>
  <c r="O27"/>
  <c r="I27"/>
  <c r="L28"/>
  <c r="O28"/>
  <c r="I28"/>
  <c r="K27"/>
  <c r="N27"/>
  <c r="H27"/>
  <c r="J27"/>
  <c r="M27"/>
  <c r="G27"/>
  <c r="J28"/>
  <c r="M28"/>
  <c r="G28"/>
  <c r="K28"/>
  <c r="N28"/>
  <c r="H28"/>
  <c r="L29"/>
  <c r="O29"/>
  <c r="I29"/>
  <c r="L30"/>
  <c r="O30"/>
  <c r="I30"/>
  <c r="K29"/>
  <c r="N29"/>
  <c r="H29"/>
  <c r="J29"/>
  <c r="M29"/>
  <c r="G29"/>
  <c r="J30"/>
  <c r="M30"/>
  <c r="G30"/>
  <c r="K30"/>
  <c r="N30"/>
  <c r="H30"/>
  <c r="L31"/>
  <c r="O31"/>
  <c r="I31"/>
  <c r="L32"/>
  <c r="O32"/>
  <c r="I32"/>
  <c r="K31"/>
  <c r="N31"/>
  <c r="H31"/>
  <c r="J31"/>
  <c r="M31"/>
  <c r="G31"/>
  <c r="J32"/>
  <c r="M32"/>
  <c r="G32"/>
  <c r="K32"/>
  <c r="N32"/>
  <c r="H32"/>
  <c r="L33"/>
  <c r="O33"/>
  <c r="I33"/>
  <c r="L34"/>
  <c r="O34"/>
  <c r="I34"/>
  <c r="K33"/>
  <c r="N33"/>
  <c r="H33"/>
  <c r="J33"/>
  <c r="M33"/>
  <c r="G33"/>
  <c r="J34"/>
  <c r="M34"/>
  <c r="G34"/>
  <c r="K34"/>
  <c r="N34"/>
  <c r="H34"/>
  <c r="L35"/>
  <c r="O35"/>
  <c r="I35"/>
  <c r="L36"/>
  <c r="O36"/>
  <c r="I36"/>
  <c r="K35"/>
  <c r="N35"/>
  <c r="H35"/>
  <c r="J35"/>
  <c r="M35"/>
  <c r="G35"/>
  <c r="J36"/>
  <c r="M36"/>
  <c r="G36"/>
  <c r="K36"/>
  <c r="N36"/>
  <c r="H36"/>
  <c r="L37"/>
  <c r="O37"/>
  <c r="I37"/>
  <c r="L38"/>
  <c r="O38"/>
  <c r="I38"/>
  <c r="K37"/>
  <c r="N37"/>
  <c r="H37"/>
  <c r="J37"/>
  <c r="M37"/>
  <c r="G37"/>
  <c r="J38"/>
  <c r="M38"/>
  <c r="G38"/>
  <c r="K38"/>
  <c r="N38"/>
  <c r="H38"/>
  <c r="L39"/>
  <c r="O39"/>
  <c r="I39"/>
  <c r="L40"/>
  <c r="O40"/>
  <c r="I40"/>
  <c r="K39"/>
  <c r="N39"/>
  <c r="H39"/>
  <c r="J39"/>
  <c r="M39"/>
  <c r="G39"/>
  <c r="J40"/>
  <c r="M40"/>
  <c r="G40"/>
  <c r="K40"/>
  <c r="N40"/>
  <c r="H40"/>
  <c r="L41"/>
  <c r="O41"/>
  <c r="I41"/>
  <c r="L42"/>
  <c r="O42"/>
  <c r="I42"/>
  <c r="L43"/>
  <c r="O43"/>
  <c r="I43"/>
  <c r="L44"/>
  <c r="O44"/>
  <c r="I44"/>
  <c r="K41"/>
  <c r="N41"/>
  <c r="H41"/>
  <c r="J41"/>
  <c r="M41"/>
  <c r="G41"/>
  <c r="K42"/>
  <c r="N42"/>
  <c r="H42"/>
  <c r="K43"/>
  <c r="N43"/>
  <c r="H43"/>
  <c r="J42"/>
  <c r="M42"/>
  <c r="G42"/>
  <c r="L45"/>
  <c r="O45"/>
  <c r="I45"/>
  <c r="J43"/>
  <c r="M43"/>
  <c r="G43"/>
  <c r="K44"/>
  <c r="N44"/>
  <c r="H44"/>
  <c r="K45"/>
  <c r="N45"/>
  <c r="H45"/>
  <c r="L46"/>
  <c r="O46"/>
  <c r="I46"/>
  <c r="J44"/>
  <c r="M44"/>
  <c r="G44"/>
  <c r="K46"/>
  <c r="N46"/>
  <c r="H46"/>
  <c r="K47"/>
  <c r="N47"/>
  <c r="H47"/>
  <c r="L47"/>
  <c r="O47"/>
  <c r="I47"/>
  <c r="J45"/>
  <c r="M45"/>
  <c r="G45"/>
  <c r="K48"/>
  <c r="N48"/>
  <c r="H48"/>
  <c r="L48"/>
  <c r="O48"/>
  <c r="I48"/>
  <c r="J46"/>
  <c r="M46"/>
  <c r="G46"/>
  <c r="K49"/>
  <c r="N49"/>
  <c r="H49"/>
  <c r="L49"/>
  <c r="O49"/>
  <c r="I49"/>
  <c r="J47"/>
  <c r="M47"/>
  <c r="G47"/>
  <c r="K50"/>
  <c r="N50"/>
  <c r="H50"/>
  <c r="L50"/>
  <c r="O50"/>
  <c r="I50"/>
  <c r="J48"/>
  <c r="M48"/>
  <c r="G48"/>
  <c r="K51"/>
  <c r="N51"/>
  <c r="H51"/>
  <c r="L51"/>
  <c r="O51"/>
  <c r="I51"/>
  <c r="J49"/>
  <c r="M49"/>
  <c r="G49"/>
  <c r="K52"/>
  <c r="N52"/>
  <c r="H52"/>
  <c r="L52"/>
  <c r="O52"/>
  <c r="I52"/>
  <c r="J50"/>
  <c r="M50"/>
  <c r="G50"/>
  <c r="K53"/>
  <c r="N53"/>
  <c r="H53"/>
  <c r="L53"/>
  <c r="O53"/>
  <c r="I53"/>
  <c r="J51"/>
  <c r="M51"/>
  <c r="G51"/>
  <c r="K54"/>
  <c r="N54"/>
  <c r="H54"/>
  <c r="L54"/>
  <c r="O54"/>
  <c r="I54"/>
  <c r="J52"/>
  <c r="M52"/>
  <c r="G52"/>
  <c r="K55"/>
  <c r="N55"/>
  <c r="H55"/>
  <c r="L55"/>
  <c r="O55"/>
  <c r="I55"/>
  <c r="J53"/>
  <c r="M53"/>
  <c r="G53"/>
  <c r="K56"/>
  <c r="N56"/>
  <c r="H56"/>
  <c r="L56"/>
  <c r="O56"/>
  <c r="I56"/>
  <c r="J54"/>
  <c r="M54"/>
  <c r="G54"/>
  <c r="K57"/>
  <c r="N57"/>
  <c r="H57"/>
  <c r="L57"/>
  <c r="O57"/>
  <c r="I57"/>
  <c r="J55"/>
  <c r="M55"/>
  <c r="G55"/>
  <c r="K58"/>
  <c r="N58"/>
  <c r="L58"/>
  <c r="O58"/>
  <c r="H58"/>
  <c r="N59"/>
  <c r="H59"/>
  <c r="I58"/>
  <c r="O59"/>
  <c r="I59"/>
  <c r="I61"/>
  <c r="J56"/>
  <c r="M56"/>
  <c r="G56"/>
  <c r="H61"/>
  <c r="K61"/>
  <c r="L61"/>
  <c r="J57"/>
  <c r="M57"/>
  <c r="G57"/>
  <c r="J58"/>
  <c r="M58"/>
  <c r="G58"/>
  <c r="M59"/>
  <c r="G59"/>
  <c r="G61"/>
  <c r="J61"/>
</calcChain>
</file>

<file path=xl/sharedStrings.xml><?xml version="1.0" encoding="utf-8"?>
<sst xmlns="http://schemas.openxmlformats.org/spreadsheetml/2006/main" count="69" uniqueCount="58">
  <si>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</si>
  <si>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</si>
  <si>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</si>
  <si>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</si>
  <si>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</si>
  <si>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</si>
  <si>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</si>
  <si>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</si>
  <si>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</si>
  <si>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</si>
  <si>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</si>
  <si>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</si>
  <si>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</si>
  <si>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</si>
  <si>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</si>
  <si>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</si>
  <si>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</si>
  <si>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</si>
  <si>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</si>
  <si>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</si>
  <si>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</si>
  <si>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</si>
  <si>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</si>
  <si>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</si>
  <si>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</si>
  <si>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</si>
  <si>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</si>
  <si>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</si>
  <si>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</si>
  <si>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</si>
  <si>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</si>
  <si>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</si>
  <si>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</si>
  <si>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</si>
  <si>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</si>
  <si>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</si>
  <si>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</si>
  <si>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1H足</t>
    <rPh sb="2" eb="3">
      <t>アシ</t>
    </rPh>
    <phoneticPr fontId="1"/>
  </si>
  <si>
    <t>1）</t>
    <phoneticPr fontId="1"/>
  </si>
  <si>
    <t>2）</t>
    <phoneticPr fontId="1"/>
  </si>
  <si>
    <t>3）</t>
    <phoneticPr fontId="1"/>
  </si>
  <si>
    <t>4）</t>
    <phoneticPr fontId="1"/>
  </si>
  <si>
    <t>5）</t>
    <phoneticPr fontId="1"/>
  </si>
  <si>
    <t>6）</t>
    <phoneticPr fontId="1"/>
  </si>
  <si>
    <t>7）</t>
    <phoneticPr fontId="1"/>
  </si>
  <si>
    <t>8）</t>
    <phoneticPr fontId="1"/>
  </si>
  <si>
    <t>9）</t>
    <phoneticPr fontId="1"/>
  </si>
  <si>
    <t>10）</t>
    <phoneticPr fontId="1"/>
  </si>
  <si>
    <t>11）</t>
    <phoneticPr fontId="1"/>
  </si>
  <si>
    <t>12）</t>
    <phoneticPr fontId="1"/>
  </si>
  <si>
    <t>13）</t>
    <phoneticPr fontId="1"/>
  </si>
  <si>
    <t>14）</t>
    <phoneticPr fontId="1"/>
  </si>
  <si>
    <t>15）</t>
    <phoneticPr fontId="1"/>
  </si>
  <si>
    <t>16）</t>
    <phoneticPr fontId="1"/>
  </si>
  <si>
    <t>17）</t>
    <phoneticPr fontId="1"/>
  </si>
  <si>
    <t>18）</t>
    <phoneticPr fontId="1"/>
  </si>
  <si>
    <t>19）</t>
    <phoneticPr fontId="1"/>
  </si>
  <si>
    <t>20）</t>
    <phoneticPr fontId="1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</si>
</sst>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#,##0_);[Red]\(#,##0\)"/>
    <numFmt numFmtId="178" formatCode="#,##0_ "/>
    <numFmt numFmtId="179" formatCode="0.0%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 [0]" xfId="1" builtinId="6"/>
    <cellStyle name="標準" xfId="0" builtinId="0"/>
    <cellStyle name="標準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158750</xdr:colOff>
      <xdr:row>2</xdr:row>
      <xdr:rowOff>47625</xdr:rowOff>
    </xdr:from>
    <xdr:to>
      <xdr:col>16</xdr:col>
      <xdr:colOff>139700</xdr:colOff>
      <xdr:row>24</xdr:row>
      <xdr:rowOff>206375</xdr:rowOff>
    </xdr:to>
    <xdr:pic>
      <xdr:nvPicPr>
        <xdr:cNvPr id="45" name="図 44" descr="2020-04-03_18h45_3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92125"/>
          <a:ext cx="12268200" cy="50482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27</xdr:row>
      <xdr:rowOff>95250</xdr:rowOff>
    </xdr:from>
    <xdr:to>
      <xdr:col>16</xdr:col>
      <xdr:colOff>276225</xdr:colOff>
      <xdr:row>50</xdr:row>
      <xdr:rowOff>190500</xdr:rowOff>
    </xdr:to>
    <xdr:pic>
      <xdr:nvPicPr>
        <xdr:cNvPr id="46" name="図 45" descr="2020-04-27_18h53_39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6096000"/>
          <a:ext cx="12277725" cy="5207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301625</xdr:colOff>
      <xdr:row>53</xdr:row>
      <xdr:rowOff>79374</xdr:rowOff>
    </xdr:from>
    <xdr:to>
      <xdr:col>16</xdr:col>
      <xdr:colOff>523875</xdr:colOff>
      <xdr:row>76</xdr:row>
      <xdr:rowOff>222249</xdr:rowOff>
    </xdr:to>
    <xdr:pic>
      <xdr:nvPicPr>
        <xdr:cNvPr id="47" name="図 46" descr="2020-05-04_18h56_55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375" y="11858624"/>
          <a:ext cx="12509500" cy="52546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79</xdr:row>
      <xdr:rowOff>111124</xdr:rowOff>
    </xdr:from>
    <xdr:to>
      <xdr:col>16</xdr:col>
      <xdr:colOff>438151</xdr:colOff>
      <xdr:row>102</xdr:row>
      <xdr:rowOff>222249</xdr:rowOff>
    </xdr:to>
    <xdr:pic>
      <xdr:nvPicPr>
        <xdr:cNvPr id="48" name="図 47" descr="2020-05-28_19h03_50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1" y="17668874"/>
          <a:ext cx="12344400" cy="5222875"/>
        </a:xfrm>
        <a:prstGeom prst="rect">
          <a:avLst/>
        </a:prstGeom>
      </xdr:spPr>
    </xdr:pic>
    <xdr:clientData/>
  </xdr:twoCellAnchor>
  <xdr:twoCellAnchor editAs="oneCell">
    <xdr:from>
      <xdr:col>1</xdr:col>
      <xdr:colOff>412750</xdr:colOff>
      <xdr:row>105</xdr:row>
      <xdr:rowOff>111124</xdr:rowOff>
    </xdr:from>
    <xdr:to>
      <xdr:col>16</xdr:col>
      <xdr:colOff>441325</xdr:colOff>
      <xdr:row>127</xdr:row>
      <xdr:rowOff>190499</xdr:rowOff>
    </xdr:to>
    <xdr:pic>
      <xdr:nvPicPr>
        <xdr:cNvPr id="49" name="図 48" descr="2020-06-02_19h07_28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79500" y="23447374"/>
          <a:ext cx="12315825" cy="4968875"/>
        </a:xfrm>
        <a:prstGeom prst="rect">
          <a:avLst/>
        </a:prstGeom>
      </xdr:spPr>
    </xdr:pic>
    <xdr:clientData/>
  </xdr:twoCellAnchor>
  <xdr:twoCellAnchor editAs="oneCell">
    <xdr:from>
      <xdr:col>1</xdr:col>
      <xdr:colOff>396875</xdr:colOff>
      <xdr:row>130</xdr:row>
      <xdr:rowOff>127000</xdr:rowOff>
    </xdr:from>
    <xdr:to>
      <xdr:col>16</xdr:col>
      <xdr:colOff>425450</xdr:colOff>
      <xdr:row>154</xdr:row>
      <xdr:rowOff>190500</xdr:rowOff>
    </xdr:to>
    <xdr:pic>
      <xdr:nvPicPr>
        <xdr:cNvPr id="50" name="図 49" descr="2020-06-12_19h10_52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3625" y="29019500"/>
          <a:ext cx="12315825" cy="5397500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555625</xdr:colOff>
      <xdr:row>157</xdr:row>
      <xdr:rowOff>63500</xdr:rowOff>
    </xdr:from>
    <xdr:to>
      <xdr:col>16</xdr:col>
      <xdr:colOff>565150</xdr:colOff>
      <xdr:row>180</xdr:row>
      <xdr:rowOff>190500</xdr:rowOff>
    </xdr:to>
    <xdr:pic>
      <xdr:nvPicPr>
        <xdr:cNvPr id="51" name="図 50" descr="2020-06-15_19h12_45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2375" y="34956750"/>
          <a:ext cx="12296775" cy="5238750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555625</xdr:colOff>
      <xdr:row>183</xdr:row>
      <xdr:rowOff>111125</xdr:rowOff>
    </xdr:from>
    <xdr:to>
      <xdr:col>16</xdr:col>
      <xdr:colOff>565150</xdr:colOff>
      <xdr:row>206</xdr:row>
      <xdr:rowOff>142875</xdr:rowOff>
    </xdr:to>
    <xdr:pic>
      <xdr:nvPicPr>
        <xdr:cNvPr id="52" name="図 51" descr="2020-08-13_19h24_11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22375" y="40782875"/>
          <a:ext cx="12296775" cy="514350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209</xdr:row>
      <xdr:rowOff>47625</xdr:rowOff>
    </xdr:from>
    <xdr:to>
      <xdr:col>16</xdr:col>
      <xdr:colOff>571500</xdr:colOff>
      <xdr:row>232</xdr:row>
      <xdr:rowOff>0</xdr:rowOff>
    </xdr:to>
    <xdr:pic>
      <xdr:nvPicPr>
        <xdr:cNvPr id="53" name="図 52" descr="2020-09-09_23h48_13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0625" y="46497875"/>
          <a:ext cx="12334875" cy="5064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234</xdr:row>
      <xdr:rowOff>142875</xdr:rowOff>
    </xdr:from>
    <xdr:to>
      <xdr:col>16</xdr:col>
      <xdr:colOff>622300</xdr:colOff>
      <xdr:row>258</xdr:row>
      <xdr:rowOff>47625</xdr:rowOff>
    </xdr:to>
    <xdr:pic>
      <xdr:nvPicPr>
        <xdr:cNvPr id="54" name="図 53" descr="2020-09-24_23h52_53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70000" y="52149375"/>
          <a:ext cx="12306300" cy="5238750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539750</xdr:colOff>
      <xdr:row>260</xdr:row>
      <xdr:rowOff>174625</xdr:rowOff>
    </xdr:from>
    <xdr:to>
      <xdr:col>16</xdr:col>
      <xdr:colOff>615950</xdr:colOff>
      <xdr:row>284</xdr:row>
      <xdr:rowOff>0</xdr:rowOff>
    </xdr:to>
    <xdr:pic>
      <xdr:nvPicPr>
        <xdr:cNvPr id="55" name="図 54" descr="2020-09-28_23h55_04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6500" y="57959625"/>
          <a:ext cx="12363450" cy="51593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286</xdr:row>
      <xdr:rowOff>126999</xdr:rowOff>
    </xdr:from>
    <xdr:to>
      <xdr:col>16</xdr:col>
      <xdr:colOff>390525</xdr:colOff>
      <xdr:row>310</xdr:row>
      <xdr:rowOff>79374</xdr:rowOff>
    </xdr:to>
    <xdr:pic>
      <xdr:nvPicPr>
        <xdr:cNvPr id="56" name="図 55" descr="2020-09-29_23h58_11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5375" y="63690499"/>
          <a:ext cx="12249150" cy="5286375"/>
        </a:xfrm>
        <a:prstGeom prst="rect">
          <a:avLst/>
        </a:prstGeom>
      </xdr:spPr>
    </xdr:pic>
    <xdr:clientData/>
  </xdr:twoCellAnchor>
  <xdr:twoCellAnchor editAs="oneCell">
    <xdr:from>
      <xdr:col>1</xdr:col>
      <xdr:colOff>587375</xdr:colOff>
      <xdr:row>312</xdr:row>
      <xdr:rowOff>63500</xdr:rowOff>
    </xdr:from>
    <xdr:to>
      <xdr:col>16</xdr:col>
      <xdr:colOff>587375</xdr:colOff>
      <xdr:row>335</xdr:row>
      <xdr:rowOff>206375</xdr:rowOff>
    </xdr:to>
    <xdr:pic>
      <xdr:nvPicPr>
        <xdr:cNvPr id="57" name="図 56" descr="2020-10-19_00h06_03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54125" y="69405500"/>
          <a:ext cx="12287250" cy="52546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338</xdr:row>
      <xdr:rowOff>95250</xdr:rowOff>
    </xdr:from>
    <xdr:to>
      <xdr:col>16</xdr:col>
      <xdr:colOff>561975</xdr:colOff>
      <xdr:row>361</xdr:row>
      <xdr:rowOff>174625</xdr:rowOff>
    </xdr:to>
    <xdr:pic>
      <xdr:nvPicPr>
        <xdr:cNvPr id="58" name="図 57" descr="2020-10-21_19h10_18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38250" y="75215750"/>
          <a:ext cx="12277725" cy="51911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364</xdr:row>
      <xdr:rowOff>158749</xdr:rowOff>
    </xdr:from>
    <xdr:to>
      <xdr:col>16</xdr:col>
      <xdr:colOff>428625</xdr:colOff>
      <xdr:row>387</xdr:row>
      <xdr:rowOff>174624</xdr:rowOff>
    </xdr:to>
    <xdr:pic>
      <xdr:nvPicPr>
        <xdr:cNvPr id="59" name="図 58" descr="2020-11-5_19h19_37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95375" y="81057749"/>
          <a:ext cx="12287250" cy="5127625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390</xdr:row>
      <xdr:rowOff>95250</xdr:rowOff>
    </xdr:from>
    <xdr:to>
      <xdr:col>16</xdr:col>
      <xdr:colOff>555625</xdr:colOff>
      <xdr:row>414</xdr:row>
      <xdr:rowOff>158750</xdr:rowOff>
    </xdr:to>
    <xdr:pic>
      <xdr:nvPicPr>
        <xdr:cNvPr id="60" name="図 59" descr="2020-11-18_19h24_47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74750" y="86772750"/>
          <a:ext cx="12334875" cy="5397500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539750</xdr:colOff>
      <xdr:row>417</xdr:row>
      <xdr:rowOff>127000</xdr:rowOff>
    </xdr:from>
    <xdr:to>
      <xdr:col>16</xdr:col>
      <xdr:colOff>530225</xdr:colOff>
      <xdr:row>441</xdr:row>
      <xdr:rowOff>15875</xdr:rowOff>
    </xdr:to>
    <xdr:pic>
      <xdr:nvPicPr>
        <xdr:cNvPr id="61" name="図 60" descr="2020-12-8_19h34_02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06500" y="92805250"/>
          <a:ext cx="12277725" cy="5222875"/>
        </a:xfrm>
        <a:prstGeom prst="rect">
          <a:avLst/>
        </a:prstGeom>
      </xdr:spPr>
    </xdr:pic>
    <xdr:clientData/>
  </xdr:twoCellAnchor>
  <xdr:twoCellAnchor editAs="oneCell">
    <xdr:from>
      <xdr:col>1</xdr:col>
      <xdr:colOff>492125</xdr:colOff>
      <xdr:row>443</xdr:row>
      <xdr:rowOff>63500</xdr:rowOff>
    </xdr:from>
    <xdr:to>
      <xdr:col>16</xdr:col>
      <xdr:colOff>501650</xdr:colOff>
      <xdr:row>467</xdr:row>
      <xdr:rowOff>79375</xdr:rowOff>
    </xdr:to>
    <xdr:pic>
      <xdr:nvPicPr>
        <xdr:cNvPr id="62" name="図 61" descr="2020-12-16_19h40_38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58875" y="98520250"/>
          <a:ext cx="12296775" cy="5349875"/>
        </a:xfrm>
        <a:prstGeom prst="rect">
          <a:avLst/>
        </a:prstGeom>
      </xdr:spPr>
    </xdr:pic>
    <xdr:clientData/>
  </xdr:twoCellAnchor>
  <xdr:twoCellAnchor editAs="oneCell">
    <xdr:from>
      <xdr:col>1</xdr:col>
      <xdr:colOff>587375</xdr:colOff>
      <xdr:row>470</xdr:row>
      <xdr:rowOff>158750</xdr:rowOff>
    </xdr:from>
    <xdr:to>
      <xdr:col>16</xdr:col>
      <xdr:colOff>587375</xdr:colOff>
      <xdr:row>493</xdr:row>
      <xdr:rowOff>0</xdr:rowOff>
    </xdr:to>
    <xdr:pic>
      <xdr:nvPicPr>
        <xdr:cNvPr id="63" name="図 62" descr="2021-01-5_19h53_42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54125" y="104616250"/>
          <a:ext cx="12287250" cy="495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6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8" sqref="C28"/>
    </sheetView>
  </sheetViews>
  <sheetFormatPr baseColWidth="12" defaultColWidth="8.625" defaultRowHeight="17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>
      <c r="A1" s="1" t="s">
        <v>7</v>
      </c>
      <c r="C1" t="s">
        <v>36</v>
      </c>
    </row>
    <row r="2" spans="1:18">
      <c r="A2" s="1" t="s">
        <v>8</v>
      </c>
      <c r="C2" t="s">
        <v>37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29" t="s">
        <v>13</v>
      </c>
    </row>
    <row r="5" spans="1:18" ht="18" thickBot="1">
      <c r="A5" s="1" t="s">
        <v>12</v>
      </c>
      <c r="C5" s="29" t="s">
        <v>34</v>
      </c>
    </row>
    <row r="6" spans="1:18" ht="18" thickBot="1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" thickBot="1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" thickBot="1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>
      <c r="A9" s="9">
        <v>1</v>
      </c>
      <c r="B9" s="23">
        <v>43924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>
      <c r="A10" s="9">
        <v>2</v>
      </c>
      <c r="B10" s="5">
        <v>43948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>
      <c r="A11" s="9">
        <v>3</v>
      </c>
      <c r="B11" s="5">
        <v>43955</v>
      </c>
      <c r="C11" s="47">
        <v>2</v>
      </c>
      <c r="D11" s="57">
        <v>-1</v>
      </c>
      <c r="E11" s="58">
        <v>-1</v>
      </c>
      <c r="F11" s="80">
        <v>-1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-3232.9548299999997</v>
      </c>
      <c r="N11" s="45">
        <f t="shared" si="9"/>
        <v>-3276.0749999999998</v>
      </c>
      <c r="O11" s="46">
        <f t="shared" si="10"/>
        <v>-3370.7999999999997</v>
      </c>
      <c r="P11" s="40"/>
      <c r="Q11" s="40"/>
      <c r="R11" s="40"/>
    </row>
    <row r="12" spans="1:18">
      <c r="A12" s="9">
        <v>4</v>
      </c>
      <c r="B12" s="5">
        <v>43979</v>
      </c>
      <c r="C12" s="47">
        <v>2</v>
      </c>
      <c r="D12" s="57">
        <v>1.27</v>
      </c>
      <c r="E12" s="58">
        <v>1.5</v>
      </c>
      <c r="F12" s="59">
        <v>2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</v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>
        <f t="shared" si="8"/>
        <v>3982.6770550769997</v>
      </c>
      <c r="N12" s="45">
        <f t="shared" si="9"/>
        <v>4766.6891249999999</v>
      </c>
      <c r="O12" s="46">
        <f t="shared" si="10"/>
        <v>6539.3519999999999</v>
      </c>
      <c r="P12" s="40"/>
      <c r="Q12" s="40"/>
      <c r="R12" s="40"/>
    </row>
    <row r="13" spans="1:18">
      <c r="A13" s="9">
        <v>5</v>
      </c>
      <c r="B13" s="5">
        <v>43984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122460.26512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3465.8565599999997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6931.7131199999994</v>
      </c>
      <c r="P13" s="40"/>
      <c r="Q13" s="40"/>
      <c r="R13" s="40"/>
    </row>
    <row r="14" spans="1:18">
      <c r="A14" s="9">
        <v>6</v>
      </c>
      <c r="B14" s="5">
        <v>43994</v>
      </c>
      <c r="C14" s="47">
        <v>1</v>
      </c>
      <c r="D14" s="57">
        <v>-1</v>
      </c>
      <c r="E14" s="58">
        <v>-1</v>
      </c>
      <c r="F14" s="59">
        <v>-1</v>
      </c>
      <c r="G14" s="22">
        <f t="shared" si="2"/>
        <v>109269.82126767385</v>
      </c>
      <c r="H14" s="22">
        <f t="shared" si="3"/>
        <v>112204.07513280626</v>
      </c>
      <c r="I14" s="22">
        <f t="shared" si="4"/>
        <v>118786.4571664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3673.8079535999996</v>
      </c>
      <c r="M14" s="44">
        <f t="shared" si="14"/>
        <v>-3379.4790082785726</v>
      </c>
      <c r="N14" s="45">
        <f t="shared" si="15"/>
        <v>-3470.2291278187499</v>
      </c>
      <c r="O14" s="46">
        <f t="shared" si="16"/>
        <v>-3673.8079535999996</v>
      </c>
      <c r="P14" s="40"/>
      <c r="Q14" s="40"/>
      <c r="R14" s="40"/>
    </row>
    <row r="15" spans="1:18">
      <c r="A15" s="9">
        <v>7</v>
      </c>
      <c r="B15" s="5">
        <v>43997</v>
      </c>
      <c r="C15" s="47">
        <v>1</v>
      </c>
      <c r="D15" s="57">
        <v>-1</v>
      </c>
      <c r="E15" s="58">
        <v>-1</v>
      </c>
      <c r="F15" s="59">
        <v>-1</v>
      </c>
      <c r="G15" s="22">
        <f t="shared" si="2"/>
        <v>105991.72662964363</v>
      </c>
      <c r="H15" s="22">
        <f t="shared" si="3"/>
        <v>108837.95287882208</v>
      </c>
      <c r="I15" s="22">
        <f t="shared" si="4"/>
        <v>115222.86345140799</v>
      </c>
      <c r="J15" s="44">
        <f t="shared" si="11"/>
        <v>3278.0946380302153</v>
      </c>
      <c r="K15" s="45">
        <f t="shared" si="12"/>
        <v>3366.1222539841879</v>
      </c>
      <c r="L15" s="46">
        <f t="shared" si="13"/>
        <v>3563.5937149919996</v>
      </c>
      <c r="M15" s="44">
        <f t="shared" si="14"/>
        <v>-3278.0946380302153</v>
      </c>
      <c r="N15" s="45">
        <f t="shared" si="15"/>
        <v>-3366.1222539841879</v>
      </c>
      <c r="O15" s="46">
        <f t="shared" si="16"/>
        <v>-3563.5937149919996</v>
      </c>
      <c r="P15" s="40"/>
      <c r="Q15" s="40"/>
      <c r="R15" s="40"/>
    </row>
    <row r="16" spans="1:18">
      <c r="A16" s="9">
        <v>8</v>
      </c>
      <c r="B16" s="5">
        <v>44056</v>
      </c>
      <c r="C16" s="47">
        <v>1</v>
      </c>
      <c r="D16" s="57">
        <v>-1</v>
      </c>
      <c r="E16" s="58">
        <v>-1</v>
      </c>
      <c r="F16" s="59">
        <v>-1</v>
      </c>
      <c r="G16" s="22">
        <f t="shared" si="2"/>
        <v>102811.97483075432</v>
      </c>
      <c r="H16" s="22">
        <f t="shared" si="3"/>
        <v>105572.81429245742</v>
      </c>
      <c r="I16" s="22">
        <f t="shared" si="4"/>
        <v>111766.17754786575</v>
      </c>
      <c r="J16" s="44">
        <f t="shared" si="11"/>
        <v>3179.7517988893087</v>
      </c>
      <c r="K16" s="45">
        <f t="shared" si="12"/>
        <v>3265.1385863646624</v>
      </c>
      <c r="L16" s="46">
        <f t="shared" si="13"/>
        <v>3456.6859035422394</v>
      </c>
      <c r="M16" s="44">
        <f t="shared" si="14"/>
        <v>-3179.7517988893087</v>
      </c>
      <c r="N16" s="45">
        <f t="shared" si="15"/>
        <v>-3265.1385863646624</v>
      </c>
      <c r="O16" s="46">
        <f t="shared" si="16"/>
        <v>-3456.6859035422394</v>
      </c>
      <c r="P16" s="40"/>
      <c r="Q16" s="40"/>
      <c r="R16" s="40"/>
    </row>
    <row r="17" spans="1:18">
      <c r="A17" s="9">
        <v>9</v>
      </c>
      <c r="B17" s="5">
        <v>44083</v>
      </c>
      <c r="C17" s="47">
        <v>2</v>
      </c>
      <c r="D17" s="57">
        <v>1.27</v>
      </c>
      <c r="E17" s="58">
        <v>1.5</v>
      </c>
      <c r="F17" s="59">
        <v>-1</v>
      </c>
      <c r="G17" s="22">
        <f t="shared" si="2"/>
        <v>106729.11107180605</v>
      </c>
      <c r="H17" s="22">
        <f t="shared" si="3"/>
        <v>110323.59093561801</v>
      </c>
      <c r="I17" s="22">
        <f t="shared" si="4"/>
        <v>108413.19222142978</v>
      </c>
      <c r="J17" s="44">
        <f t="shared" si="11"/>
        <v>3084.3592449226294</v>
      </c>
      <c r="K17" s="45">
        <f t="shared" si="12"/>
        <v>3167.1844287737226</v>
      </c>
      <c r="L17" s="46">
        <f t="shared" si="13"/>
        <v>3352.9853264359722</v>
      </c>
      <c r="M17" s="44">
        <f t="shared" si="14"/>
        <v>3917.1362410517395</v>
      </c>
      <c r="N17" s="45">
        <f t="shared" si="15"/>
        <v>4750.7766431605842</v>
      </c>
      <c r="O17" s="46">
        <f t="shared" si="16"/>
        <v>-3352.9853264359722</v>
      </c>
      <c r="P17" s="40"/>
      <c r="Q17" s="40"/>
      <c r="R17" s="40"/>
    </row>
    <row r="18" spans="1:18">
      <c r="A18" s="9">
        <v>10</v>
      </c>
      <c r="B18" s="5">
        <v>44098</v>
      </c>
      <c r="C18" s="47">
        <v>1</v>
      </c>
      <c r="D18" s="57">
        <v>-1</v>
      </c>
      <c r="E18" s="58">
        <v>-1</v>
      </c>
      <c r="F18" s="59">
        <v>-1</v>
      </c>
      <c r="G18" s="22">
        <f t="shared" si="2"/>
        <v>103527.23773965187</v>
      </c>
      <c r="H18" s="22">
        <f t="shared" si="3"/>
        <v>107013.88320754947</v>
      </c>
      <c r="I18" s="22">
        <f t="shared" si="4"/>
        <v>105160.79645478689</v>
      </c>
      <c r="J18" s="44">
        <f t="shared" si="11"/>
        <v>3201.8733321541813</v>
      </c>
      <c r="K18" s="45">
        <f t="shared" si="12"/>
        <v>3309.7077280685398</v>
      </c>
      <c r="L18" s="46">
        <f t="shared" si="13"/>
        <v>3252.3957666428932</v>
      </c>
      <c r="M18" s="44">
        <f t="shared" si="14"/>
        <v>-3201.8733321541813</v>
      </c>
      <c r="N18" s="45">
        <f t="shared" si="15"/>
        <v>-3309.7077280685398</v>
      </c>
      <c r="O18" s="46">
        <f t="shared" si="16"/>
        <v>-3252.3957666428932</v>
      </c>
      <c r="P18" s="40"/>
      <c r="Q18" s="40"/>
      <c r="R18" s="40"/>
    </row>
    <row r="19" spans="1:18">
      <c r="A19" s="9">
        <v>11</v>
      </c>
      <c r="B19" s="5">
        <v>44102</v>
      </c>
      <c r="C19" s="47">
        <v>2</v>
      </c>
      <c r="D19" s="57">
        <v>-1</v>
      </c>
      <c r="E19" s="58">
        <v>-1</v>
      </c>
      <c r="F19" s="59">
        <v>-1</v>
      </c>
      <c r="G19" s="22">
        <f t="shared" si="2"/>
        <v>100421.42060746232</v>
      </c>
      <c r="H19" s="22">
        <f t="shared" si="3"/>
        <v>103803.46671132298</v>
      </c>
      <c r="I19" s="22">
        <f t="shared" si="4"/>
        <v>102005.97256114328</v>
      </c>
      <c r="J19" s="44">
        <f t="shared" si="11"/>
        <v>3105.8171321895561</v>
      </c>
      <c r="K19" s="45">
        <f t="shared" si="12"/>
        <v>3210.416496226484</v>
      </c>
      <c r="L19" s="46">
        <f t="shared" si="13"/>
        <v>3154.8238936436064</v>
      </c>
      <c r="M19" s="44">
        <f t="shared" si="14"/>
        <v>-3105.8171321895561</v>
      </c>
      <c r="N19" s="45">
        <f t="shared" si="15"/>
        <v>-3210.416496226484</v>
      </c>
      <c r="O19" s="46">
        <f t="shared" si="16"/>
        <v>-3154.8238936436064</v>
      </c>
      <c r="P19" s="40"/>
      <c r="Q19" s="40"/>
      <c r="R19" s="40"/>
    </row>
    <row r="20" spans="1:18">
      <c r="A20" s="9">
        <v>12</v>
      </c>
      <c r="B20" s="5">
        <v>44103</v>
      </c>
      <c r="C20" s="47">
        <v>1</v>
      </c>
      <c r="D20" s="57">
        <f>-1+E2+D4</f>
        <v>-1</v>
      </c>
      <c r="E20" s="58">
        <v>-1</v>
      </c>
      <c r="F20" s="59">
        <v>-1</v>
      </c>
      <c r="G20" s="22">
        <f t="shared" si="2"/>
        <v>97408.777989238457</v>
      </c>
      <c r="H20" s="22">
        <f t="shared" si="3"/>
        <v>100689.3627099833</v>
      </c>
      <c r="I20" s="22">
        <f t="shared" si="4"/>
        <v>98945.793384308985</v>
      </c>
      <c r="J20" s="44">
        <f t="shared" si="11"/>
        <v>3012.6426182238697</v>
      </c>
      <c r="K20" s="45">
        <f t="shared" si="12"/>
        <v>3114.1040013396891</v>
      </c>
      <c r="L20" s="46">
        <f t="shared" si="13"/>
        <v>3060.1791768342982</v>
      </c>
      <c r="M20" s="44">
        <f t="shared" si="14"/>
        <v>-3012.6426182238697</v>
      </c>
      <c r="N20" s="45">
        <f t="shared" si="15"/>
        <v>-3114.1040013396891</v>
      </c>
      <c r="O20" s="46">
        <f t="shared" si="16"/>
        <v>-3060.1791768342982</v>
      </c>
      <c r="P20" s="40"/>
      <c r="Q20" s="40"/>
      <c r="R20" s="40"/>
    </row>
    <row r="21" spans="1:18">
      <c r="A21" s="9">
        <v>13</v>
      </c>
      <c r="B21" s="5">
        <v>44123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2"/>
        <v>101120.05243062844</v>
      </c>
      <c r="H21" s="22">
        <f t="shared" si="3"/>
        <v>105220.38403193254</v>
      </c>
      <c r="I21" s="22">
        <f t="shared" si="4"/>
        <v>104882.54098736752</v>
      </c>
      <c r="J21" s="44">
        <f t="shared" si="11"/>
        <v>2922.2633396771535</v>
      </c>
      <c r="K21" s="45">
        <f t="shared" si="12"/>
        <v>3020.6808812994987</v>
      </c>
      <c r="L21" s="46">
        <f t="shared" si="13"/>
        <v>2968.3738015292693</v>
      </c>
      <c r="M21" s="44">
        <f t="shared" si="14"/>
        <v>3711.274441389985</v>
      </c>
      <c r="N21" s="45">
        <f t="shared" si="15"/>
        <v>4531.021321949248</v>
      </c>
      <c r="O21" s="46">
        <f t="shared" si="16"/>
        <v>5936.7476030585385</v>
      </c>
      <c r="P21" s="40"/>
      <c r="Q21" s="40"/>
      <c r="R21" s="40"/>
    </row>
    <row r="22" spans="1:18">
      <c r="A22" s="9">
        <v>14</v>
      </c>
      <c r="B22" s="5">
        <v>44125</v>
      </c>
      <c r="C22" s="47">
        <v>2</v>
      </c>
      <c r="D22" s="57">
        <v>1.27</v>
      </c>
      <c r="E22" s="58">
        <v>1.5</v>
      </c>
      <c r="F22" s="59">
        <v>2</v>
      </c>
      <c r="G22" s="22">
        <f t="shared" si="2"/>
        <v>104972.72642823537</v>
      </c>
      <c r="H22" s="22">
        <f t="shared" si="3"/>
        <v>109955.30131336951</v>
      </c>
      <c r="I22" s="22">
        <f t="shared" si="4"/>
        <v>111175.49344660957</v>
      </c>
      <c r="J22" s="44">
        <f t="shared" si="11"/>
        <v>3033.601572918853</v>
      </c>
      <c r="K22" s="45">
        <f t="shared" si="12"/>
        <v>3156.6115209579762</v>
      </c>
      <c r="L22" s="46">
        <f t="shared" si="13"/>
        <v>3146.4762296210256</v>
      </c>
      <c r="M22" s="44">
        <f t="shared" si="14"/>
        <v>3852.6739976069434</v>
      </c>
      <c r="N22" s="45">
        <f t="shared" si="15"/>
        <v>4734.917281436964</v>
      </c>
      <c r="O22" s="46">
        <f t="shared" si="16"/>
        <v>6292.9524592420512</v>
      </c>
      <c r="P22" s="40"/>
      <c r="Q22" s="40"/>
      <c r="R22" s="40"/>
    </row>
    <row r="23" spans="1:18">
      <c r="A23" s="9">
        <v>15</v>
      </c>
      <c r="B23" s="5">
        <v>44140</v>
      </c>
      <c r="C23" s="47">
        <v>2</v>
      </c>
      <c r="D23" s="57">
        <v>1.27</v>
      </c>
      <c r="E23" s="58">
        <v>1.5</v>
      </c>
      <c r="F23" s="80">
        <v>2</v>
      </c>
      <c r="G23" s="22">
        <f t="shared" si="2"/>
        <v>108972.18730515114</v>
      </c>
      <c r="H23" s="22">
        <f t="shared" si="3"/>
        <v>114903.28987247113</v>
      </c>
      <c r="I23" s="22">
        <f t="shared" si="4"/>
        <v>117846.02305340614</v>
      </c>
      <c r="J23" s="44">
        <f t="shared" si="11"/>
        <v>3149.1817928470609</v>
      </c>
      <c r="K23" s="45">
        <f t="shared" si="12"/>
        <v>3298.659039401085</v>
      </c>
      <c r="L23" s="46">
        <f t="shared" si="13"/>
        <v>3335.2648033982869</v>
      </c>
      <c r="M23" s="44">
        <f t="shared" si="14"/>
        <v>3999.4608769157676</v>
      </c>
      <c r="N23" s="45">
        <f t="shared" si="15"/>
        <v>4947.9885591016273</v>
      </c>
      <c r="O23" s="46">
        <f t="shared" si="16"/>
        <v>6670.5296067965737</v>
      </c>
      <c r="P23" s="40"/>
      <c r="Q23" s="40"/>
      <c r="R23" s="40"/>
    </row>
    <row r="24" spans="1:18">
      <c r="A24" s="9">
        <v>16</v>
      </c>
      <c r="B24" s="5">
        <v>44153</v>
      </c>
      <c r="C24" s="47">
        <v>2</v>
      </c>
      <c r="D24" s="57">
        <v>1.27</v>
      </c>
      <c r="E24" s="58">
        <v>-1</v>
      </c>
      <c r="F24" s="59">
        <v>-1</v>
      </c>
      <c r="G24" s="22">
        <f t="shared" si="2"/>
        <v>113124.0276414774</v>
      </c>
      <c r="H24" s="22">
        <f t="shared" si="3"/>
        <v>111456.191176297</v>
      </c>
      <c r="I24" s="22">
        <f t="shared" si="4"/>
        <v>114310.64236180396</v>
      </c>
      <c r="J24" s="44">
        <f t="shared" si="11"/>
        <v>3269.1656191545339</v>
      </c>
      <c r="K24" s="45">
        <f t="shared" si="12"/>
        <v>3447.0986961741337</v>
      </c>
      <c r="L24" s="46">
        <f t="shared" si="13"/>
        <v>3535.380691602184</v>
      </c>
      <c r="M24" s="44">
        <f t="shared" si="14"/>
        <v>4151.8403363262578</v>
      </c>
      <c r="N24" s="45">
        <f t="shared" si="15"/>
        <v>-3447.0986961741337</v>
      </c>
      <c r="O24" s="46">
        <f t="shared" si="16"/>
        <v>-3535.380691602184</v>
      </c>
      <c r="P24" s="40"/>
      <c r="Q24" s="40"/>
      <c r="R24" s="40"/>
    </row>
    <row r="25" spans="1:18">
      <c r="A25" s="9">
        <v>17</v>
      </c>
      <c r="B25" s="5">
        <v>44173</v>
      </c>
      <c r="C25" s="47">
        <v>1</v>
      </c>
      <c r="D25" s="57">
        <v>1.27</v>
      </c>
      <c r="E25" s="58">
        <v>1.5</v>
      </c>
      <c r="F25" s="59">
        <v>2</v>
      </c>
      <c r="G25" s="22">
        <f t="shared" si="2"/>
        <v>117434.05309461769</v>
      </c>
      <c r="H25" s="22">
        <f t="shared" si="3"/>
        <v>116471.71977923036</v>
      </c>
      <c r="I25" s="22">
        <f t="shared" si="4"/>
        <v>121169.28090351219</v>
      </c>
      <c r="J25" s="44">
        <f t="shared" si="11"/>
        <v>3393.720829244322</v>
      </c>
      <c r="K25" s="45">
        <f t="shared" si="12"/>
        <v>3343.6857352889097</v>
      </c>
      <c r="L25" s="46">
        <f t="shared" si="13"/>
        <v>3429.3192708541187</v>
      </c>
      <c r="M25" s="44">
        <f t="shared" si="14"/>
        <v>4310.0254531402888</v>
      </c>
      <c r="N25" s="45">
        <f t="shared" si="15"/>
        <v>5015.5286029333647</v>
      </c>
      <c r="O25" s="46">
        <f t="shared" si="16"/>
        <v>6858.6385417082374</v>
      </c>
      <c r="P25" s="40"/>
      <c r="Q25" s="40"/>
      <c r="R25" s="40"/>
    </row>
    <row r="26" spans="1:18">
      <c r="A26" s="9">
        <v>18</v>
      </c>
      <c r="B26" s="5">
        <v>44181</v>
      </c>
      <c r="C26" s="47">
        <v>2</v>
      </c>
      <c r="D26" s="57">
        <v>1.27</v>
      </c>
      <c r="E26" s="58">
        <v>1.5</v>
      </c>
      <c r="F26" s="59">
        <v>-1</v>
      </c>
      <c r="G26" s="22">
        <f t="shared" si="2"/>
        <v>121908.29051752262</v>
      </c>
      <c r="H26" s="22">
        <f t="shared" si="3"/>
        <v>121712.94716929573</v>
      </c>
      <c r="I26" s="22">
        <f t="shared" si="4"/>
        <v>117534.20247640682</v>
      </c>
      <c r="J26" s="44">
        <f t="shared" si="11"/>
        <v>3523.0215928385305</v>
      </c>
      <c r="K26" s="45">
        <f t="shared" si="12"/>
        <v>3494.1515933769106</v>
      </c>
      <c r="L26" s="46">
        <f t="shared" si="13"/>
        <v>3635.0784271053658</v>
      </c>
      <c r="M26" s="44">
        <f t="shared" si="14"/>
        <v>4474.2374229049337</v>
      </c>
      <c r="N26" s="45">
        <f t="shared" si="15"/>
        <v>5241.2273900653654</v>
      </c>
      <c r="O26" s="46">
        <f t="shared" si="16"/>
        <v>-3635.0784271053658</v>
      </c>
      <c r="P26" s="40"/>
      <c r="Q26" s="40"/>
      <c r="R26" s="40"/>
    </row>
    <row r="27" spans="1:18">
      <c r="A27" s="9">
        <v>19</v>
      </c>
      <c r="B27" s="5">
        <v>44201</v>
      </c>
      <c r="C27" s="47">
        <v>2</v>
      </c>
      <c r="D27" s="57">
        <v>-1</v>
      </c>
      <c r="E27" s="58">
        <v>-1</v>
      </c>
      <c r="F27" s="59">
        <v>-1</v>
      </c>
      <c r="G27" s="22">
        <f t="shared" si="2"/>
        <v>118251.04180199694</v>
      </c>
      <c r="H27" s="22">
        <f t="shared" si="3"/>
        <v>118061.55875421687</v>
      </c>
      <c r="I27" s="22">
        <f t="shared" si="4"/>
        <v>114008.17640211461</v>
      </c>
      <c r="J27" s="44">
        <f t="shared" si="11"/>
        <v>3657.2487155256786</v>
      </c>
      <c r="K27" s="45">
        <f t="shared" si="12"/>
        <v>3651.3884150788717</v>
      </c>
      <c r="L27" s="46">
        <f t="shared" si="13"/>
        <v>3526.0260742922046</v>
      </c>
      <c r="M27" s="44">
        <f t="shared" si="14"/>
        <v>-3657.2487155256786</v>
      </c>
      <c r="N27" s="45">
        <f t="shared" si="15"/>
        <v>-3651.3884150788717</v>
      </c>
      <c r="O27" s="46">
        <f t="shared" si="16"/>
        <v>-3526.0260742922046</v>
      </c>
      <c r="P27" s="40"/>
      <c r="Q27" s="40"/>
      <c r="R27" s="40"/>
    </row>
    <row r="28" spans="1:18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>
        <f t="shared" si="11"/>
        <v>3547.531254059908</v>
      </c>
      <c r="K28" s="45">
        <f t="shared" si="12"/>
        <v>3541.846762626506</v>
      </c>
      <c r="L28" s="46">
        <f t="shared" si="13"/>
        <v>3420.2452920634382</v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" thickBot="1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" thickBot="1">
      <c r="A59" s="9"/>
      <c r="B59" s="92" t="s">
        <v>5</v>
      </c>
      <c r="C59" s="93"/>
      <c r="D59" s="7">
        <f>COUNTIF(D9:D58,1.27)</f>
        <v>11</v>
      </c>
      <c r="E59" s="7">
        <f>COUNTIF(E9:E58,1.5)</f>
        <v>10</v>
      </c>
      <c r="F59" s="8">
        <f>COUNTIF(F9:F58,2)</f>
        <v>8</v>
      </c>
      <c r="G59" s="70">
        <f>M59+G8</f>
        <v>118251.04180199697</v>
      </c>
      <c r="H59" s="71">
        <f>N59+H8</f>
        <v>118061.55875421684</v>
      </c>
      <c r="I59" s="72">
        <f>O59+I8</f>
        <v>114008.17640211464</v>
      </c>
      <c r="J59" s="67" t="s">
        <v>31</v>
      </c>
      <c r="K59" s="68">
        <f>B58-B9</f>
        <v>-43924</v>
      </c>
      <c r="L59" s="69" t="s">
        <v>32</v>
      </c>
      <c r="M59" s="81">
        <f>SUM(M9:M58)</f>
        <v>18251.041801996966</v>
      </c>
      <c r="N59" s="82">
        <f>SUM(N9:N58)</f>
        <v>18061.558754216836</v>
      </c>
      <c r="O59" s="83">
        <f>SUM(O9:O58)</f>
        <v>14008.176402114637</v>
      </c>
    </row>
    <row r="60" spans="1:15" ht="18" thickBot="1">
      <c r="A60" s="9"/>
      <c r="B60" s="86" t="s">
        <v>6</v>
      </c>
      <c r="C60" s="87"/>
      <c r="D60" s="7">
        <f>COUNTIF(D9:D58,-1)</f>
        <v>8</v>
      </c>
      <c r="E60" s="7">
        <f>COUNTIF(E9:E58,-1)</f>
        <v>9</v>
      </c>
      <c r="F60" s="8">
        <f>COUNTIF(F9:F58,-1)</f>
        <v>11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" thickBot="1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1.1825104180199697</v>
      </c>
      <c r="H61" s="77">
        <f t="shared" ref="H61" si="21">H59/H8</f>
        <v>1.1806155875421684</v>
      </c>
      <c r="I61" s="78">
        <f>I59/I8</f>
        <v>1.1400817640211465</v>
      </c>
      <c r="J61" s="65">
        <f>(G61-100%)*30/K59</f>
        <v>-1.2465423323465739E-4</v>
      </c>
      <c r="K61" s="65">
        <f>(H61-100%)*30/K59</f>
        <v>-1.2336006798709256E-4</v>
      </c>
      <c r="L61" s="66">
        <f>(I61-100%)*30/K59</f>
        <v>-9.5675551421418693E-5</v>
      </c>
      <c r="M61" s="10"/>
      <c r="N61" s="2"/>
      <c r="O61" s="11"/>
    </row>
    <row r="62" spans="1:15" ht="18" thickBot="1">
      <c r="A62" s="3"/>
      <c r="B62" s="84" t="s">
        <v>4</v>
      </c>
      <c r="C62" s="85"/>
      <c r="D62" s="79">
        <f t="shared" ref="D62:E62" si="22">D59/(D59+D60+D61)</f>
        <v>0.57894736842105265</v>
      </c>
      <c r="E62" s="74">
        <f t="shared" si="22"/>
        <v>0.52631578947368418</v>
      </c>
      <c r="F62" s="75">
        <f>F59/(F59+F60+F61)</f>
        <v>0.42105263157894735</v>
      </c>
    </row>
    <row r="64" spans="1:1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495"/>
  <sheetViews>
    <sheetView zoomScale="80" zoomScaleNormal="80" zoomScalePageLayoutView="80" workbookViewId="0">
      <selection activeCell="R43" sqref="R43"/>
    </sheetView>
  </sheetViews>
  <sheetFormatPr baseColWidth="12" defaultColWidth="8.125" defaultRowHeight="18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2" spans="1:1">
      <c r="A2" s="53" t="s">
        <v>38</v>
      </c>
    </row>
    <row r="27" spans="1:1">
      <c r="A27" s="53" t="s">
        <v>39</v>
      </c>
    </row>
    <row r="53" spans="1:1">
      <c r="A53" s="53" t="s">
        <v>40</v>
      </c>
    </row>
    <row r="79" spans="1:1">
      <c r="A79" s="53" t="s">
        <v>41</v>
      </c>
    </row>
    <row r="105" spans="1:1">
      <c r="A105" s="53" t="s">
        <v>42</v>
      </c>
    </row>
    <row r="130" spans="1:1">
      <c r="A130" s="53" t="s">
        <v>43</v>
      </c>
    </row>
    <row r="157" spans="1:1">
      <c r="A157" s="53" t="s">
        <v>44</v>
      </c>
    </row>
    <row r="183" spans="1:1">
      <c r="A183" s="53" t="s">
        <v>45</v>
      </c>
    </row>
    <row r="208" spans="1:1">
      <c r="A208" s="53" t="s">
        <v>46</v>
      </c>
    </row>
    <row r="234" spans="1:1">
      <c r="A234" s="53" t="s">
        <v>47</v>
      </c>
    </row>
    <row r="260" spans="1:1">
      <c r="A260" s="53" t="s">
        <v>48</v>
      </c>
    </row>
    <row r="286" spans="1:1">
      <c r="A286" s="53" t="s">
        <v>49</v>
      </c>
    </row>
    <row r="312" spans="1:1">
      <c r="A312" s="53" t="s">
        <v>50</v>
      </c>
    </row>
    <row r="338" spans="1:1">
      <c r="A338" s="53" t="s">
        <v>51</v>
      </c>
    </row>
    <row r="364" spans="1:1">
      <c r="A364" s="53" t="s">
        <v>52</v>
      </c>
    </row>
    <row r="390" spans="1:1">
      <c r="A390" s="53" t="s">
        <v>53</v>
      </c>
    </row>
    <row r="417" spans="1:1">
      <c r="A417" s="53" t="s">
        <v>54</v>
      </c>
    </row>
    <row r="443" spans="1:1">
      <c r="A443" s="53" t="s">
        <v>55</v>
      </c>
    </row>
    <row r="469" spans="1:1">
      <c r="A469" s="53" t="s">
        <v>56</v>
      </c>
    </row>
    <row r="495" spans="1:1">
      <c r="A495" s="53" t="s">
        <v>57</v>
      </c>
    </row>
  </sheetData>
  <phoneticPr fontI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9"/>
  <sheetViews>
    <sheetView zoomScale="145" zoomScaleSheetLayoutView="100" workbookViewId="0">
      <selection activeCell="B35" sqref="B35"/>
    </sheetView>
  </sheetViews>
  <sheetFormatPr baseColWidth="12" defaultColWidth="8.125" defaultRowHeight="17"/>
  <cols>
    <col min="1" max="16384" width="8.125" style="52"/>
  </cols>
  <sheetData>
    <row r="1" spans="1:10">
      <c r="A1" s="52" t="s">
        <v>26</v>
      </c>
    </row>
    <row r="2" spans="1:10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s="52" t="s">
        <v>27</v>
      </c>
    </row>
    <row r="12" spans="1:10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s="52" t="s">
        <v>28</v>
      </c>
    </row>
    <row r="22" spans="1:10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sheetCalcPr fullCalcOnLoad="1"/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"/>
  <sheetViews>
    <sheetView zoomScale="80" zoomScaleNormal="80" zoomScalePageLayoutView="80" workbookViewId="0">
      <selection activeCell="F4" sqref="F4"/>
    </sheetView>
  </sheetViews>
  <sheetFormatPr baseColWidth="12" defaultColWidth="8.625" defaultRowHeight="1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ht="20">
      <c r="A1" s="30" t="s">
        <v>14</v>
      </c>
      <c r="B1" s="31"/>
      <c r="C1" s="32"/>
      <c r="D1" s="33"/>
      <c r="E1" s="32"/>
      <c r="F1" s="33"/>
      <c r="G1" s="32"/>
      <c r="H1" s="33"/>
    </row>
    <row r="2" spans="1:8" ht="20">
      <c r="A2" s="34"/>
      <c r="B2" s="32"/>
      <c r="C2" s="32"/>
      <c r="D2" s="33"/>
      <c r="E2" s="32"/>
      <c r="F2" s="33"/>
      <c r="G2" s="32"/>
      <c r="H2" s="33"/>
    </row>
    <row r="3" spans="1:8" ht="20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ht="20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ht="20">
      <c r="A5" s="37" t="s">
        <v>21</v>
      </c>
      <c r="B5" s="37"/>
      <c r="C5" s="37"/>
      <c r="D5" s="38"/>
      <c r="E5" s="37"/>
      <c r="F5" s="39"/>
      <c r="G5" s="37"/>
      <c r="H5" s="39"/>
    </row>
    <row r="6" spans="1:8" ht="20">
      <c r="A6" s="37" t="s">
        <v>21</v>
      </c>
      <c r="B6" s="37"/>
      <c r="C6" s="37"/>
      <c r="D6" s="39"/>
      <c r="E6" s="37"/>
      <c r="F6" s="39"/>
      <c r="G6" s="37"/>
      <c r="H6" s="39"/>
    </row>
    <row r="7" spans="1:8" ht="20">
      <c r="A7" s="37" t="s">
        <v>21</v>
      </c>
      <c r="B7" s="37"/>
      <c r="C7" s="37"/>
      <c r="D7" s="39"/>
      <c r="E7" s="37"/>
      <c r="F7" s="39"/>
      <c r="G7" s="37"/>
      <c r="H7" s="39"/>
    </row>
    <row r="8" spans="1:8" ht="20">
      <c r="A8" s="37" t="s">
        <v>21</v>
      </c>
      <c r="B8" s="37"/>
      <c r="C8" s="37"/>
      <c r="D8" s="39"/>
      <c r="E8" s="37"/>
      <c r="F8" s="39"/>
      <c r="G8" s="37"/>
      <c r="H8" s="39"/>
    </row>
    <row r="9" spans="1:8" ht="20">
      <c r="A9" s="37" t="s">
        <v>21</v>
      </c>
      <c r="B9" s="37"/>
      <c r="C9" s="37"/>
      <c r="D9" s="39"/>
      <c r="E9" s="37"/>
      <c r="F9" s="39"/>
      <c r="G9" s="37"/>
      <c r="H9" s="39"/>
    </row>
    <row r="10" spans="1:8" ht="20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ht="20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ht="20">
      <c r="A12" s="34"/>
      <c r="B12" s="32"/>
      <c r="C12" s="32"/>
      <c r="D12" s="33"/>
      <c r="E12" s="32"/>
      <c r="F12" s="33"/>
      <c r="G12" s="32"/>
      <c r="H12" s="33"/>
    </row>
  </sheetData>
  <sheetCalcPr fullCalcOnLoad="1"/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RISING.inc</cp:lastModifiedBy>
  <dcterms:created xsi:type="dcterms:W3CDTF">2020-09-18T03:10:57Z</dcterms:created>
  <dcterms:modified xsi:type="dcterms:W3CDTF">2021-08-19T05:32:32Z</dcterms:modified>
</cp:coreProperties>
</file>