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1"/>
  <workbookPr defaultThemeVersion="166925"/>
  <mc:AlternateContent xmlns:mc="http://schemas.openxmlformats.org/markup-compatibility/2006">
    <mc:Choice Requires="x15">
      <x15ac:absPath xmlns:x15ac="http://schemas.microsoft.com/office/spreadsheetml/2010/11/ac" url="C:\Users\sasao\Desktop\"/>
    </mc:Choice>
  </mc:AlternateContent>
  <xr:revisionPtr revIDLastSave="0" documentId="8_{E6089A91-8178-4BA2-934D-58192DA00ABD}" xr6:coauthVersionLast="47" xr6:coauthVersionMax="47" xr10:uidLastSave="{00000000-0000-0000-0000-000000000000}"/>
  <bookViews>
    <workbookView xWindow="-120" yWindow="-120" windowWidth="29040" windowHeight="15840" firstSheet="1" xr2:uid="{00000000-000D-0000-FFFF-FFFF00000000}"/>
  </bookViews>
  <sheets>
    <sheet name="検証シート" sheetId="1" r:id="rId1"/>
    <sheet name="画像" sheetId="6" r:id="rId2"/>
    <sheet name="気づき" sheetId="5" r:id="rId3"/>
    <sheet name="検証終了通貨"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<sst xmlns="http://schemas.openxmlformats.org/spreadsheetml/2006/main" count="91" uniqueCount="66">
  <si>
    <t>通貨ペア</t>
    <rPh sb="0" eb="2">
      <t>ツウカ</t>
    </rPh>
    <phoneticPr fontId="1"/>
  </si>
  <si>
    <t>AUSUSD</t>
  </si>
  <si>
    <t>時間足</t>
    <rPh sb="0" eb="2">
      <t>ジカン</t>
    </rPh>
    <rPh sb="2" eb="3">
      <t>アシ</t>
    </rPh>
    <phoneticPr fontId="1"/>
  </si>
  <si>
    <t>4H足</t>
    <rPh sb="2" eb="3">
      <t>アシ</t>
    </rPh>
    <phoneticPr fontId="1"/>
  </si>
  <si>
    <t>当初資金</t>
    <rPh sb="0" eb="2">
      <t>トウショ</t>
    </rPh>
    <rPh sb="2" eb="4">
      <t>シキン</t>
    </rPh>
    <phoneticPr fontId="1"/>
  </si>
  <si>
    <t>エントリー理由</t>
    <rPh sb="5" eb="7">
      <t>リユウ</t>
    </rPh>
    <phoneticPr fontId="1"/>
  </si>
  <si>
    <t>10MA・20MAの両方の上側にキャンドルがあれば買い方向、下側なら売り方向。MAに触れてPB出現でエントリー待ち、PB高値or安値ブレイクでエントリー。</t>
  </si>
  <si>
    <t>決済理由</t>
    <rPh sb="0" eb="2">
      <t>ケッサイ</t>
    </rPh>
    <rPh sb="2" eb="4">
      <t>リユウ</t>
    </rPh>
    <phoneticPr fontId="1"/>
  </si>
  <si>
    <t>フィボナッチターゲット1.27, 1.5, 2.0で決済(黄色で塗りつぶしたところはフィボナッチターゲット5までとれている）</t>
    <rPh sb="29" eb="31">
      <t>キイロ</t>
    </rPh>
    <rPh sb="32" eb="33">
      <t>ヌ</t>
    </rPh>
    <phoneticPr fontId="1"/>
  </si>
  <si>
    <t>No.</t>
    <phoneticPr fontId="1"/>
  </si>
  <si>
    <t>エントリー</t>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</si>
  <si>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</si>
  <si>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残金（円)</t>
    <rPh sb="0" eb="2">
      <t>ザンキン</t>
    </rPh>
    <rPh sb="3" eb="4">
      <t>エン</t>
    </rPh>
    <phoneticPr fontId="1"/>
  </si>
  <si>
    <t>損失上限（リスク3%）</t>
    <rPh sb="0" eb="2">
      <t>ソンシツ</t>
    </rPh>
    <rPh sb="2" eb="4">
      <t>ジョウゲン</t>
    </rPh>
    <phoneticPr fontId="1"/>
  </si>
  <si>
    <t>損益額</t>
    <rPh sb="0" eb="2">
      <t>ソンエキ</t>
    </rPh>
    <rPh sb="2" eb="3">
      <t>ガク</t>
    </rPh>
    <phoneticPr fontId="1"/>
  </si>
  <si>
    <t>日付</t>
    <rPh sb="0" eb="2">
      <t>ヒヅケ</t>
    </rPh>
    <phoneticPr fontId="1"/>
  </si>
  <si>
    <t>買い1／売り2</t>
    <rPh sb="0" eb="1">
      <t>カ</t>
    </rPh>
    <rPh sb="4" eb="5">
      <t>ウ</t>
    </rPh>
    <phoneticPr fontId="1"/>
  </si>
  <si>
    <t>当初</t>
    <rPh sb="0" eb="2">
      <t>トウショ</t>
    </rPh>
    <phoneticPr fontId="1"/>
  </si>
  <si>
    <t>勝数</t>
    <rPh sb="0" eb="1">
      <t>カ</t>
    </rPh>
    <rPh sb="1" eb="2">
      <t>スウ</t>
    </rPh>
    <phoneticPr fontId="1"/>
  </si>
  <si>
    <t>期間</t>
    <rPh sb="0" eb="2">
      <t>キカン</t>
    </rPh>
    <phoneticPr fontId="1"/>
  </si>
  <si>
    <t>日</t>
    <rPh sb="0" eb="1">
      <t>ヒ</t>
    </rPh>
    <phoneticPr fontId="1"/>
  </si>
  <si>
    <t>負数</t>
    <rPh sb="0" eb="1">
      <t>マ</t>
    </rPh>
    <rPh sb="1" eb="2">
      <t>スウ</t>
    </rPh>
    <phoneticPr fontId="1"/>
  </si>
  <si>
    <t>利益率</t>
    <rPh sb="0" eb="2">
      <t>リエキ</t>
    </rPh>
    <rPh sb="2" eb="3">
      <t>リツ</t>
    </rPh>
    <phoneticPr fontId="1"/>
  </si>
  <si>
    <t>月利</t>
    <rPh sb="0" eb="2">
      <t>ゲツリ</t>
    </rPh>
    <phoneticPr fontId="1"/>
  </si>
  <si>
    <t>引分</t>
    <rPh sb="0" eb="2">
      <t>ヒキワケ</t>
    </rPh>
    <phoneticPr fontId="1"/>
  </si>
  <si>
    <t>勝率</t>
    <rPh sb="0" eb="2">
      <t>ショウリツ</t>
    </rPh>
    <phoneticPr fontId="1"/>
  </si>
  <si>
    <t>No.1</t>
  </si>
  <si>
    <t>デットクロスの後</t>
  </si>
  <si>
    <t>No.2</t>
  </si>
  <si>
    <t>ゴールデンクロスの後</t>
  </si>
  <si>
    <t>No.3</t>
  </si>
  <si>
    <t>デッドクロスの後</t>
  </si>
  <si>
    <t>No.4</t>
  </si>
  <si>
    <t>No.5</t>
  </si>
  <si>
    <t>No.6</t>
  </si>
  <si>
    <t>No.7</t>
  </si>
  <si>
    <t>No.8</t>
  </si>
  <si>
    <t>No.9</t>
  </si>
  <si>
    <t>No.10</t>
  </si>
  <si>
    <t>No.11</t>
  </si>
  <si>
    <t>No.12</t>
  </si>
  <si>
    <t>No.13</t>
  </si>
  <si>
    <t>No.14</t>
  </si>
  <si>
    <t>No.15</t>
  </si>
  <si>
    <t>No.16</t>
  </si>
  <si>
    <t>No.17</t>
  </si>
  <si>
    <t>No.18</t>
  </si>
  <si>
    <t>No.19</t>
  </si>
  <si>
    <t>No.20</t>
  </si>
  <si>
    <t>気付き　質問</t>
  </si>
  <si>
    <t>デモトレードの進め方なのですが、いろいろな通貨ペアの現在の状態をチェックして、そこにPBやEBが出てきたときに、ルール通りにエントリーして決済する、ということでよいのでしょうか？ずっと見ていないとなかなかリアルタイムでPBやEBが出てこないような気もします。また、時間足の選択はどこから始めるのがよいのでしょうか？</t>
  </si>
  <si>
    <t>感想</t>
  </si>
  <si>
    <t>だいぶチャートを見ることにも慣れてきたが、EBを探しているときに、すぐに負けているパターンと、利益に到達しているものの差を比較してみると、やはりトレンドが転換したタイミングをものとしばらくトレンドが続いた後というのが多い気がした。やはりPBやEBなどで、トレンドの転換をいち早くキャッチすることがまずはとても大切なのだと思う。</t>
  </si>
  <si>
    <t>今後</t>
  </si>
  <si>
    <t>デモトレードも始めたのですが、初心者なため、用語や操作、発注の仕方などを一通り覚えるのに苦戦しています。はやくチャートを読んで実践の売り買いをしてみたい。</t>
  </si>
  <si>
    <t>検証終了通貨</t>
    <rPh sb="0" eb="2">
      <t>ケンショウ</t>
    </rPh>
    <rPh sb="2" eb="4">
      <t>シュウリョウ</t>
    </rPh>
    <rPh sb="4" eb="6">
      <t>ツウカ</t>
    </rPh>
    <phoneticPr fontId="5"/>
  </si>
  <si>
    <t>ルール</t>
    <phoneticPr fontId="1"/>
  </si>
  <si>
    <t>日足</t>
    <rPh sb="0" eb="2">
      <t>ヒアシ</t>
    </rPh>
    <phoneticPr fontId="1"/>
  </si>
  <si>
    <t>終了日</t>
    <rPh sb="0" eb="3">
      <t>シュウリョウビ</t>
    </rPh>
    <phoneticPr fontId="1"/>
  </si>
  <si>
    <t>4Ｈ足</t>
    <rPh sb="2" eb="3">
      <t>アシ</t>
    </rPh>
    <phoneticPr fontId="1"/>
  </si>
  <si>
    <t>１Ｈ足</t>
    <rPh sb="2" eb="3">
      <t>アシ</t>
    </rPh>
    <phoneticPr fontId="1"/>
  </si>
  <si>
    <t>EB</t>
  </si>
  <si>
    <t>USD/JPY</t>
  </si>
  <si>
    <t>4H足</t>
  </si>
  <si>
    <t>AUD/USD</t>
  </si>
  <si>
    <t>1H足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</si>
</sst>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9">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4" borderId="9"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1</xdr:row>
      <xdr:rowOff>0</xdr:rowOff>
    </xdr:from>
    <xdr:to>
      <xdr:col>15</xdr:col>
      <xdr:colOff>581025</xdr:colOff>
      <xdr:row>30</xdr:row>
      <xdr:rowOff>9525</xdr:rowOff>
    </xdr:to>
    <xdr:pic>
      <xdr:nvPicPr>
        <xdr:cNvPr id="25" name="図 24">
          <a:extLst>
            <a:ext uri="{FF2B5EF4-FFF2-40B4-BE49-F238E27FC236}">
              <a16:creationId xmlns:a16="http://schemas.microsoft.com/office/drawing/2014/main" id="{9E8EB663-7635-45DA-B76A-B62D0E751D7B}"/>
            </a:ext>
            <a:ext uri="{147F2762-F138-4A5C-976F-8EAC2B608ADB}">
              <a16:predDERef xmlns:a16="http://schemas.microsoft.com/office/drawing/2014/main" pred="{DAF55A35-9EEC-4368-9BAB-D1112E982A08}"/>
            </a:ext>
          </a:extLst>
        </xdr:cNvPr>
        <xdr:cNvPicPr>
          <a:picLocks noChangeAspect="1"/>
        </xdr:cNvPicPr>
      </xdr:nvPicPr>
      <xdr:blipFill>
        <a:blip xmlns:r="http://schemas.openxmlformats.org/officeDocument/2006/relationships" r:embed="rId1"/>
        <a:stretch>
          <a:fillRect/>
        </a:stretch>
      </xdr:blipFill>
      <xdr:spPr>
        <a:xfrm>
          <a:off x="0" y="180975"/>
          <a:ext cx="9686925" cy="5257800"/>
        </a:xfrm>
        <a:prstGeom prst="rect">
          <a:avLst/>
        </a:prstGeom>
      </xdr:spPr>
    </xdr:pic>
    <xdr:clientData/>
  </xdr:twoCellAnchor>
  <xdr:twoCellAnchor editAs="oneCell">
    <xdr:from>
      <xdr:col>0</xdr:col>
      <xdr:colOff>0</xdr:colOff>
      <xdr:row>31</xdr:row>
      <xdr:rowOff>0</xdr:rowOff>
    </xdr:from>
    <xdr:to>
      <xdr:col>15</xdr:col>
      <xdr:colOff>600075</xdr:colOff>
      <xdr:row>59</xdr:row>
      <xdr:rowOff>123825</xdr:rowOff>
    </xdr:to>
    <xdr:pic>
      <xdr:nvPicPr>
        <xdr:cNvPr id="26" name="図 25">
          <a:extLst>
            <a:ext uri="{FF2B5EF4-FFF2-40B4-BE49-F238E27FC236}">
              <a16:creationId xmlns:a16="http://schemas.microsoft.com/office/drawing/2014/main" id="{E68E3BB9-C82B-4B5D-9FBF-F4AF744E9817}"/>
            </a:ext>
            <a:ext uri="{147F2762-F138-4A5C-976F-8EAC2B608ADB}">
              <a16:predDERef xmlns:a16="http://schemas.microsoft.com/office/drawing/2014/main" pred="{9E8EB663-7635-45DA-B76A-B62D0E751D7B}"/>
            </a:ext>
          </a:extLst>
        </xdr:cNvPr>
        <xdr:cNvPicPr>
          <a:picLocks noChangeAspect="1"/>
        </xdr:cNvPicPr>
      </xdr:nvPicPr>
      <xdr:blipFill>
        <a:blip xmlns:r="http://schemas.openxmlformats.org/officeDocument/2006/relationships" r:embed="rId2"/>
        <a:stretch>
          <a:fillRect/>
        </a:stretch>
      </xdr:blipFill>
      <xdr:spPr>
        <a:xfrm>
          <a:off x="0" y="5610225"/>
          <a:ext cx="9705975" cy="5191125"/>
        </a:xfrm>
        <a:prstGeom prst="rect">
          <a:avLst/>
        </a:prstGeom>
      </xdr:spPr>
    </xdr:pic>
    <xdr:clientData/>
  </xdr:twoCellAnchor>
  <xdr:twoCellAnchor editAs="oneCell">
    <xdr:from>
      <xdr:col>0</xdr:col>
      <xdr:colOff>0</xdr:colOff>
      <xdr:row>61</xdr:row>
      <xdr:rowOff>0</xdr:rowOff>
    </xdr:from>
    <xdr:to>
      <xdr:col>15</xdr:col>
      <xdr:colOff>581025</xdr:colOff>
      <xdr:row>89</xdr:row>
      <xdr:rowOff>152400</xdr:rowOff>
    </xdr:to>
    <xdr:pic>
      <xdr:nvPicPr>
        <xdr:cNvPr id="27" name="図 26">
          <a:extLst>
            <a:ext uri="{FF2B5EF4-FFF2-40B4-BE49-F238E27FC236}">
              <a16:creationId xmlns:a16="http://schemas.microsoft.com/office/drawing/2014/main" id="{0A02C592-6993-4D24-88F6-17E34A7BB679}"/>
            </a:ext>
            <a:ext uri="{147F2762-F138-4A5C-976F-8EAC2B608ADB}">
              <a16:predDERef xmlns:a16="http://schemas.microsoft.com/office/drawing/2014/main" pred="{E68E3BB9-C82B-4B5D-9FBF-F4AF744E9817}"/>
            </a:ext>
          </a:extLst>
        </xdr:cNvPr>
        <xdr:cNvPicPr>
          <a:picLocks noChangeAspect="1"/>
        </xdr:cNvPicPr>
      </xdr:nvPicPr>
      <xdr:blipFill>
        <a:blip xmlns:r="http://schemas.openxmlformats.org/officeDocument/2006/relationships" r:embed="rId3"/>
        <a:stretch>
          <a:fillRect/>
        </a:stretch>
      </xdr:blipFill>
      <xdr:spPr>
        <a:xfrm>
          <a:off x="0" y="11039475"/>
          <a:ext cx="9686925" cy="5219700"/>
        </a:xfrm>
        <a:prstGeom prst="rect">
          <a:avLst/>
        </a:prstGeom>
      </xdr:spPr>
    </xdr:pic>
    <xdr:clientData/>
  </xdr:twoCellAnchor>
  <xdr:twoCellAnchor editAs="oneCell">
    <xdr:from>
      <xdr:col>0</xdr:col>
      <xdr:colOff>0</xdr:colOff>
      <xdr:row>91</xdr:row>
      <xdr:rowOff>0</xdr:rowOff>
    </xdr:from>
    <xdr:to>
      <xdr:col>15</xdr:col>
      <xdr:colOff>600075</xdr:colOff>
      <xdr:row>119</xdr:row>
      <xdr:rowOff>123825</xdr:rowOff>
    </xdr:to>
    <xdr:pic>
      <xdr:nvPicPr>
        <xdr:cNvPr id="28" name="図 27">
          <a:extLst>
            <a:ext uri="{FF2B5EF4-FFF2-40B4-BE49-F238E27FC236}">
              <a16:creationId xmlns:a16="http://schemas.microsoft.com/office/drawing/2014/main" id="{997C8CEF-63EC-46C8-9F4D-D995FC663CE7}"/>
            </a:ext>
            <a:ext uri="{147F2762-F138-4A5C-976F-8EAC2B608ADB}">
              <a16:predDERef xmlns:a16="http://schemas.microsoft.com/office/drawing/2014/main" pred="{0A02C592-6993-4D24-88F6-17E34A7BB679}"/>
            </a:ext>
          </a:extLst>
        </xdr:cNvPr>
        <xdr:cNvPicPr>
          <a:picLocks noChangeAspect="1"/>
        </xdr:cNvPicPr>
      </xdr:nvPicPr>
      <xdr:blipFill>
        <a:blip xmlns:r="http://schemas.openxmlformats.org/officeDocument/2006/relationships" r:embed="rId4"/>
        <a:stretch>
          <a:fillRect/>
        </a:stretch>
      </xdr:blipFill>
      <xdr:spPr>
        <a:xfrm>
          <a:off x="0" y="16468725"/>
          <a:ext cx="9705975" cy="5191125"/>
        </a:xfrm>
        <a:prstGeom prst="rect">
          <a:avLst/>
        </a:prstGeom>
      </xdr:spPr>
    </xdr:pic>
    <xdr:clientData/>
  </xdr:twoCellAnchor>
  <xdr:twoCellAnchor editAs="oneCell">
    <xdr:from>
      <xdr:col>0</xdr:col>
      <xdr:colOff>0</xdr:colOff>
      <xdr:row>121</xdr:row>
      <xdr:rowOff>0</xdr:rowOff>
    </xdr:from>
    <xdr:to>
      <xdr:col>15</xdr:col>
      <xdr:colOff>571500</xdr:colOff>
      <xdr:row>149</xdr:row>
      <xdr:rowOff>133350</xdr:rowOff>
    </xdr:to>
    <xdr:pic>
      <xdr:nvPicPr>
        <xdr:cNvPr id="29" name="図 28">
          <a:extLst>
            <a:ext uri="{FF2B5EF4-FFF2-40B4-BE49-F238E27FC236}">
              <a16:creationId xmlns:a16="http://schemas.microsoft.com/office/drawing/2014/main" id="{84B27208-4BC6-45D6-B8E6-F2DC72FC4DFA}"/>
            </a:ext>
            <a:ext uri="{147F2762-F138-4A5C-976F-8EAC2B608ADB}">
              <a16:predDERef xmlns:a16="http://schemas.microsoft.com/office/drawing/2014/main" pred="{997C8CEF-63EC-46C8-9F4D-D995FC663CE7}"/>
            </a:ext>
          </a:extLst>
        </xdr:cNvPr>
        <xdr:cNvPicPr>
          <a:picLocks noChangeAspect="1"/>
        </xdr:cNvPicPr>
      </xdr:nvPicPr>
      <xdr:blipFill>
        <a:blip xmlns:r="http://schemas.openxmlformats.org/officeDocument/2006/relationships" r:embed="rId5"/>
        <a:stretch>
          <a:fillRect/>
        </a:stretch>
      </xdr:blipFill>
      <xdr:spPr>
        <a:xfrm>
          <a:off x="0" y="21897975"/>
          <a:ext cx="9677400" cy="5200650"/>
        </a:xfrm>
        <a:prstGeom prst="rect">
          <a:avLst/>
        </a:prstGeom>
      </xdr:spPr>
    </xdr:pic>
    <xdr:clientData/>
  </xdr:twoCellAnchor>
  <xdr:twoCellAnchor editAs="oneCell">
    <xdr:from>
      <xdr:col>0</xdr:col>
      <xdr:colOff>0</xdr:colOff>
      <xdr:row>151</xdr:row>
      <xdr:rowOff>0</xdr:rowOff>
    </xdr:from>
    <xdr:to>
      <xdr:col>15</xdr:col>
      <xdr:colOff>600075</xdr:colOff>
      <xdr:row>179</xdr:row>
      <xdr:rowOff>142875</xdr:rowOff>
    </xdr:to>
    <xdr:pic>
      <xdr:nvPicPr>
        <xdr:cNvPr id="30" name="図 29">
          <a:extLst>
            <a:ext uri="{FF2B5EF4-FFF2-40B4-BE49-F238E27FC236}">
              <a16:creationId xmlns:a16="http://schemas.microsoft.com/office/drawing/2014/main" id="{1A9AE571-4E9F-41F0-A766-FD6532D0D7D3}"/>
            </a:ext>
            <a:ext uri="{147F2762-F138-4A5C-976F-8EAC2B608ADB}">
              <a16:predDERef xmlns:a16="http://schemas.microsoft.com/office/drawing/2014/main" pred="{84B27208-4BC6-45D6-B8E6-F2DC72FC4DFA}"/>
            </a:ext>
          </a:extLst>
        </xdr:cNvPr>
        <xdr:cNvPicPr>
          <a:picLocks noChangeAspect="1"/>
        </xdr:cNvPicPr>
      </xdr:nvPicPr>
      <xdr:blipFill>
        <a:blip xmlns:r="http://schemas.openxmlformats.org/officeDocument/2006/relationships" r:embed="rId6"/>
        <a:stretch>
          <a:fillRect/>
        </a:stretch>
      </xdr:blipFill>
      <xdr:spPr>
        <a:xfrm>
          <a:off x="0" y="27327225"/>
          <a:ext cx="9705975" cy="5210175"/>
        </a:xfrm>
        <a:prstGeom prst="rect">
          <a:avLst/>
        </a:prstGeom>
      </xdr:spPr>
    </xdr:pic>
    <xdr:clientData/>
  </xdr:twoCellAnchor>
  <xdr:twoCellAnchor editAs="oneCell">
    <xdr:from>
      <xdr:col>0</xdr:col>
      <xdr:colOff>0</xdr:colOff>
      <xdr:row>181</xdr:row>
      <xdr:rowOff>0</xdr:rowOff>
    </xdr:from>
    <xdr:to>
      <xdr:col>15</xdr:col>
      <xdr:colOff>561975</xdr:colOff>
      <xdr:row>209</xdr:row>
      <xdr:rowOff>104775</xdr:rowOff>
    </xdr:to>
    <xdr:pic>
      <xdr:nvPicPr>
        <xdr:cNvPr id="31" name="図 30">
          <a:extLst>
            <a:ext uri="{FF2B5EF4-FFF2-40B4-BE49-F238E27FC236}">
              <a16:creationId xmlns:a16="http://schemas.microsoft.com/office/drawing/2014/main" id="{2F7B64FE-BD27-45E9-907C-84187A734D07}"/>
            </a:ext>
            <a:ext uri="{147F2762-F138-4A5C-976F-8EAC2B608ADB}">
              <a16:predDERef xmlns:a16="http://schemas.microsoft.com/office/drawing/2014/main" pred="{1A9AE571-4E9F-41F0-A766-FD6532D0D7D3}"/>
            </a:ext>
          </a:extLst>
        </xdr:cNvPr>
        <xdr:cNvPicPr>
          <a:picLocks noChangeAspect="1"/>
        </xdr:cNvPicPr>
      </xdr:nvPicPr>
      <xdr:blipFill>
        <a:blip xmlns:r="http://schemas.openxmlformats.org/officeDocument/2006/relationships" r:embed="rId7"/>
        <a:stretch>
          <a:fillRect/>
        </a:stretch>
      </xdr:blipFill>
      <xdr:spPr>
        <a:xfrm>
          <a:off x="0" y="32756475"/>
          <a:ext cx="9667875" cy="5172075"/>
        </a:xfrm>
        <a:prstGeom prst="rect">
          <a:avLst/>
        </a:prstGeom>
      </xdr:spPr>
    </xdr:pic>
    <xdr:clientData/>
  </xdr:twoCellAnchor>
  <xdr:twoCellAnchor editAs="oneCell">
    <xdr:from>
      <xdr:col>0</xdr:col>
      <xdr:colOff>0</xdr:colOff>
      <xdr:row>211</xdr:row>
      <xdr:rowOff>0</xdr:rowOff>
    </xdr:from>
    <xdr:to>
      <xdr:col>15</xdr:col>
      <xdr:colOff>571500</xdr:colOff>
      <xdr:row>239</xdr:row>
      <xdr:rowOff>171450</xdr:rowOff>
    </xdr:to>
    <xdr:pic>
      <xdr:nvPicPr>
        <xdr:cNvPr id="32" name="図 31">
          <a:extLst>
            <a:ext uri="{FF2B5EF4-FFF2-40B4-BE49-F238E27FC236}">
              <a16:creationId xmlns:a16="http://schemas.microsoft.com/office/drawing/2014/main" id="{10C94CDD-9986-4502-9212-261BD4FA33F7}"/>
            </a:ext>
            <a:ext uri="{147F2762-F138-4A5C-976F-8EAC2B608ADB}">
              <a16:predDERef xmlns:a16="http://schemas.microsoft.com/office/drawing/2014/main" pred="{2F7B64FE-BD27-45E9-907C-84187A734D07}"/>
            </a:ext>
          </a:extLst>
        </xdr:cNvPr>
        <xdr:cNvPicPr>
          <a:picLocks noChangeAspect="1"/>
        </xdr:cNvPicPr>
      </xdr:nvPicPr>
      <xdr:blipFill>
        <a:blip xmlns:r="http://schemas.openxmlformats.org/officeDocument/2006/relationships" r:embed="rId8"/>
        <a:stretch>
          <a:fillRect/>
        </a:stretch>
      </xdr:blipFill>
      <xdr:spPr>
        <a:xfrm>
          <a:off x="0" y="38185725"/>
          <a:ext cx="9677400" cy="5238750"/>
        </a:xfrm>
        <a:prstGeom prst="rect">
          <a:avLst/>
        </a:prstGeom>
      </xdr:spPr>
    </xdr:pic>
    <xdr:clientData/>
  </xdr:twoCellAnchor>
  <xdr:twoCellAnchor editAs="oneCell">
    <xdr:from>
      <xdr:col>0</xdr:col>
      <xdr:colOff>0</xdr:colOff>
      <xdr:row>241</xdr:row>
      <xdr:rowOff>0</xdr:rowOff>
    </xdr:from>
    <xdr:to>
      <xdr:col>15</xdr:col>
      <xdr:colOff>571500</xdr:colOff>
      <xdr:row>269</xdr:row>
      <xdr:rowOff>152400</xdr:rowOff>
    </xdr:to>
    <xdr:pic>
      <xdr:nvPicPr>
        <xdr:cNvPr id="34" name="図 33">
          <a:extLst>
            <a:ext uri="{FF2B5EF4-FFF2-40B4-BE49-F238E27FC236}">
              <a16:creationId xmlns:a16="http://schemas.microsoft.com/office/drawing/2014/main" id="{DFD09B98-0D69-4C08-8B9B-EE1171B7ACAF}"/>
            </a:ext>
            <a:ext uri="{147F2762-F138-4A5C-976F-8EAC2B608ADB}">
              <a16:predDERef xmlns:a16="http://schemas.microsoft.com/office/drawing/2014/main" pred="{10C94CDD-9986-4502-9212-261BD4FA33F7}"/>
            </a:ext>
          </a:extLst>
        </xdr:cNvPr>
        <xdr:cNvPicPr>
          <a:picLocks noChangeAspect="1"/>
        </xdr:cNvPicPr>
      </xdr:nvPicPr>
      <xdr:blipFill>
        <a:blip xmlns:r="http://schemas.openxmlformats.org/officeDocument/2006/relationships" r:embed="rId9"/>
        <a:stretch>
          <a:fillRect/>
        </a:stretch>
      </xdr:blipFill>
      <xdr:spPr>
        <a:xfrm>
          <a:off x="0" y="43614975"/>
          <a:ext cx="9677400" cy="5219700"/>
        </a:xfrm>
        <a:prstGeom prst="rect">
          <a:avLst/>
        </a:prstGeom>
      </xdr:spPr>
    </xdr:pic>
    <xdr:clientData/>
  </xdr:twoCellAnchor>
  <xdr:twoCellAnchor editAs="oneCell">
    <xdr:from>
      <xdr:col>0</xdr:col>
      <xdr:colOff>0</xdr:colOff>
      <xdr:row>271</xdr:row>
      <xdr:rowOff>0</xdr:rowOff>
    </xdr:from>
    <xdr:to>
      <xdr:col>15</xdr:col>
      <xdr:colOff>571500</xdr:colOff>
      <xdr:row>299</xdr:row>
      <xdr:rowOff>133350</xdr:rowOff>
    </xdr:to>
    <xdr:pic>
      <xdr:nvPicPr>
        <xdr:cNvPr id="35" name="図 34">
          <a:extLst>
            <a:ext uri="{FF2B5EF4-FFF2-40B4-BE49-F238E27FC236}">
              <a16:creationId xmlns:a16="http://schemas.microsoft.com/office/drawing/2014/main" id="{9600450A-6EE6-4075-91DD-4A5F15BC74D9}"/>
            </a:ext>
            <a:ext uri="{147F2762-F138-4A5C-976F-8EAC2B608ADB}">
              <a16:predDERef xmlns:a16="http://schemas.microsoft.com/office/drawing/2014/main" pred="{DFD09B98-0D69-4C08-8B9B-EE1171B7ACAF}"/>
            </a:ext>
          </a:extLst>
        </xdr:cNvPr>
        <xdr:cNvPicPr>
          <a:picLocks noChangeAspect="1"/>
        </xdr:cNvPicPr>
      </xdr:nvPicPr>
      <xdr:blipFill>
        <a:blip xmlns:r="http://schemas.openxmlformats.org/officeDocument/2006/relationships" r:embed="rId10"/>
        <a:stretch>
          <a:fillRect/>
        </a:stretch>
      </xdr:blipFill>
      <xdr:spPr>
        <a:xfrm>
          <a:off x="0" y="49044225"/>
          <a:ext cx="9677400" cy="5200650"/>
        </a:xfrm>
        <a:prstGeom prst="rect">
          <a:avLst/>
        </a:prstGeom>
      </xdr:spPr>
    </xdr:pic>
    <xdr:clientData/>
  </xdr:twoCellAnchor>
  <xdr:twoCellAnchor editAs="oneCell">
    <xdr:from>
      <xdr:col>0</xdr:col>
      <xdr:colOff>0</xdr:colOff>
      <xdr:row>301</xdr:row>
      <xdr:rowOff>0</xdr:rowOff>
    </xdr:from>
    <xdr:to>
      <xdr:col>15</xdr:col>
      <xdr:colOff>590550</xdr:colOff>
      <xdr:row>323</xdr:row>
      <xdr:rowOff>171450</xdr:rowOff>
    </xdr:to>
    <xdr:pic>
      <xdr:nvPicPr>
        <xdr:cNvPr id="33" name="図 32">
          <a:extLst>
            <a:ext uri="{FF2B5EF4-FFF2-40B4-BE49-F238E27FC236}">
              <a16:creationId xmlns:a16="http://schemas.microsoft.com/office/drawing/2014/main" id="{C4917B8F-E494-4908-A73A-47A788FCA21F}"/>
            </a:ext>
            <a:ext uri="{147F2762-F138-4A5C-976F-8EAC2B608ADB}">
              <a16:predDERef xmlns:a16="http://schemas.microsoft.com/office/drawing/2014/main" pred="{9600450A-6EE6-4075-91DD-4A5F15BC74D9}"/>
            </a:ext>
          </a:extLst>
        </xdr:cNvPr>
        <xdr:cNvPicPr>
          <a:picLocks noChangeAspect="1"/>
        </xdr:cNvPicPr>
      </xdr:nvPicPr>
      <xdr:blipFill>
        <a:blip xmlns:r="http://schemas.openxmlformats.org/officeDocument/2006/relationships" r:embed="rId11"/>
        <a:stretch>
          <a:fillRect/>
        </a:stretch>
      </xdr:blipFill>
      <xdr:spPr>
        <a:xfrm>
          <a:off x="0" y="54473475"/>
          <a:ext cx="9696450" cy="4152900"/>
        </a:xfrm>
        <a:prstGeom prst="rect">
          <a:avLst/>
        </a:prstGeom>
      </xdr:spPr>
    </xdr:pic>
    <xdr:clientData/>
  </xdr:twoCellAnchor>
  <xdr:twoCellAnchor editAs="oneCell">
    <xdr:from>
      <xdr:col>0</xdr:col>
      <xdr:colOff>0</xdr:colOff>
      <xdr:row>325</xdr:row>
      <xdr:rowOff>0</xdr:rowOff>
    </xdr:from>
    <xdr:to>
      <xdr:col>15</xdr:col>
      <xdr:colOff>600075</xdr:colOff>
      <xdr:row>348</xdr:row>
      <xdr:rowOff>19050</xdr:rowOff>
    </xdr:to>
    <xdr:pic>
      <xdr:nvPicPr>
        <xdr:cNvPr id="36" name="図 35">
          <a:extLst>
            <a:ext uri="{FF2B5EF4-FFF2-40B4-BE49-F238E27FC236}">
              <a16:creationId xmlns:a16="http://schemas.microsoft.com/office/drawing/2014/main" id="{0BA1C3F4-124B-4A29-AE7B-1426C7165B69}"/>
            </a:ext>
            <a:ext uri="{147F2762-F138-4A5C-976F-8EAC2B608ADB}">
              <a16:predDERef xmlns:a16="http://schemas.microsoft.com/office/drawing/2014/main" pred="{C4917B8F-E494-4908-A73A-47A788FCA21F}"/>
            </a:ext>
          </a:extLst>
        </xdr:cNvPr>
        <xdr:cNvPicPr>
          <a:picLocks noChangeAspect="1"/>
        </xdr:cNvPicPr>
      </xdr:nvPicPr>
      <xdr:blipFill>
        <a:blip xmlns:r="http://schemas.openxmlformats.org/officeDocument/2006/relationships" r:embed="rId12"/>
        <a:stretch>
          <a:fillRect/>
        </a:stretch>
      </xdr:blipFill>
      <xdr:spPr>
        <a:xfrm>
          <a:off x="0" y="58816875"/>
          <a:ext cx="9705975" cy="4181475"/>
        </a:xfrm>
        <a:prstGeom prst="rect">
          <a:avLst/>
        </a:prstGeom>
      </xdr:spPr>
    </xdr:pic>
    <xdr:clientData/>
  </xdr:twoCellAnchor>
  <xdr:twoCellAnchor editAs="oneCell">
    <xdr:from>
      <xdr:col>0</xdr:col>
      <xdr:colOff>0</xdr:colOff>
      <xdr:row>350</xdr:row>
      <xdr:rowOff>0</xdr:rowOff>
    </xdr:from>
    <xdr:to>
      <xdr:col>16</xdr:col>
      <xdr:colOff>9525</xdr:colOff>
      <xdr:row>372</xdr:row>
      <xdr:rowOff>142875</xdr:rowOff>
    </xdr:to>
    <xdr:pic>
      <xdr:nvPicPr>
        <xdr:cNvPr id="37" name="図 36">
          <a:extLst>
            <a:ext uri="{FF2B5EF4-FFF2-40B4-BE49-F238E27FC236}">
              <a16:creationId xmlns:a16="http://schemas.microsoft.com/office/drawing/2014/main" id="{C78FA5D3-0041-4DCB-BE59-DE810877BBAB}"/>
            </a:ext>
            <a:ext uri="{147F2762-F138-4A5C-976F-8EAC2B608ADB}">
              <a16:predDERef xmlns:a16="http://schemas.microsoft.com/office/drawing/2014/main" pred="{0BA1C3F4-124B-4A29-AE7B-1426C7165B69}"/>
            </a:ext>
          </a:extLst>
        </xdr:cNvPr>
        <xdr:cNvPicPr>
          <a:picLocks noChangeAspect="1"/>
        </xdr:cNvPicPr>
      </xdr:nvPicPr>
      <xdr:blipFill>
        <a:blip xmlns:r="http://schemas.openxmlformats.org/officeDocument/2006/relationships" r:embed="rId13"/>
        <a:stretch>
          <a:fillRect/>
        </a:stretch>
      </xdr:blipFill>
      <xdr:spPr>
        <a:xfrm>
          <a:off x="0" y="63341250"/>
          <a:ext cx="9734550" cy="4124325"/>
        </a:xfrm>
        <a:prstGeom prst="rect">
          <a:avLst/>
        </a:prstGeom>
      </xdr:spPr>
    </xdr:pic>
    <xdr:clientData/>
  </xdr:twoCellAnchor>
  <xdr:twoCellAnchor editAs="oneCell">
    <xdr:from>
      <xdr:col>0</xdr:col>
      <xdr:colOff>0</xdr:colOff>
      <xdr:row>374</xdr:row>
      <xdr:rowOff>0</xdr:rowOff>
    </xdr:from>
    <xdr:to>
      <xdr:col>15</xdr:col>
      <xdr:colOff>600075</xdr:colOff>
      <xdr:row>396</xdr:row>
      <xdr:rowOff>152400</xdr:rowOff>
    </xdr:to>
    <xdr:pic>
      <xdr:nvPicPr>
        <xdr:cNvPr id="38" name="図 37">
          <a:extLst>
            <a:ext uri="{FF2B5EF4-FFF2-40B4-BE49-F238E27FC236}">
              <a16:creationId xmlns:a16="http://schemas.microsoft.com/office/drawing/2014/main" id="{20B3E62A-4E2E-4D92-AEE8-1569B84F8C3A}"/>
            </a:ext>
            <a:ext uri="{147F2762-F138-4A5C-976F-8EAC2B608ADB}">
              <a16:predDERef xmlns:a16="http://schemas.microsoft.com/office/drawing/2014/main" pred="{C78FA5D3-0041-4DCB-BE59-DE810877BBAB}"/>
            </a:ext>
          </a:extLst>
        </xdr:cNvPr>
        <xdr:cNvPicPr>
          <a:picLocks noChangeAspect="1"/>
        </xdr:cNvPicPr>
      </xdr:nvPicPr>
      <xdr:blipFill>
        <a:blip xmlns:r="http://schemas.openxmlformats.org/officeDocument/2006/relationships" r:embed="rId14"/>
        <a:stretch>
          <a:fillRect/>
        </a:stretch>
      </xdr:blipFill>
      <xdr:spPr>
        <a:xfrm>
          <a:off x="0" y="67684650"/>
          <a:ext cx="9705975" cy="4133850"/>
        </a:xfrm>
        <a:prstGeom prst="rect">
          <a:avLst/>
        </a:prstGeom>
      </xdr:spPr>
    </xdr:pic>
    <xdr:clientData/>
  </xdr:twoCellAnchor>
  <xdr:twoCellAnchor editAs="oneCell">
    <xdr:from>
      <xdr:col>0</xdr:col>
      <xdr:colOff>0</xdr:colOff>
      <xdr:row>398</xdr:row>
      <xdr:rowOff>0</xdr:rowOff>
    </xdr:from>
    <xdr:to>
      <xdr:col>15</xdr:col>
      <xdr:colOff>581025</xdr:colOff>
      <xdr:row>420</xdr:row>
      <xdr:rowOff>142875</xdr:rowOff>
    </xdr:to>
    <xdr:pic>
      <xdr:nvPicPr>
        <xdr:cNvPr id="39" name="図 38">
          <a:extLst>
            <a:ext uri="{FF2B5EF4-FFF2-40B4-BE49-F238E27FC236}">
              <a16:creationId xmlns:a16="http://schemas.microsoft.com/office/drawing/2014/main" id="{66F90DB3-77A0-4F36-A845-6EC65A5F5BDD}"/>
            </a:ext>
            <a:ext uri="{147F2762-F138-4A5C-976F-8EAC2B608ADB}">
              <a16:predDERef xmlns:a16="http://schemas.microsoft.com/office/drawing/2014/main" pred="{20B3E62A-4E2E-4D92-AEE8-1569B84F8C3A}"/>
            </a:ext>
          </a:extLst>
        </xdr:cNvPr>
        <xdr:cNvPicPr>
          <a:picLocks noChangeAspect="1"/>
        </xdr:cNvPicPr>
      </xdr:nvPicPr>
      <xdr:blipFill>
        <a:blip xmlns:r="http://schemas.openxmlformats.org/officeDocument/2006/relationships" r:embed="rId15"/>
        <a:stretch>
          <a:fillRect/>
        </a:stretch>
      </xdr:blipFill>
      <xdr:spPr>
        <a:xfrm>
          <a:off x="0" y="72028050"/>
          <a:ext cx="9686925" cy="4124325"/>
        </a:xfrm>
        <a:prstGeom prst="rect">
          <a:avLst/>
        </a:prstGeom>
      </xdr:spPr>
    </xdr:pic>
    <xdr:clientData/>
  </xdr:twoCellAnchor>
  <xdr:twoCellAnchor editAs="oneCell">
    <xdr:from>
      <xdr:col>0</xdr:col>
      <xdr:colOff>0</xdr:colOff>
      <xdr:row>422</xdr:row>
      <xdr:rowOff>0</xdr:rowOff>
    </xdr:from>
    <xdr:to>
      <xdr:col>16</xdr:col>
      <xdr:colOff>0</xdr:colOff>
      <xdr:row>445</xdr:row>
      <xdr:rowOff>9525</xdr:rowOff>
    </xdr:to>
    <xdr:pic>
      <xdr:nvPicPr>
        <xdr:cNvPr id="40" name="図 39">
          <a:extLst>
            <a:ext uri="{FF2B5EF4-FFF2-40B4-BE49-F238E27FC236}">
              <a16:creationId xmlns:a16="http://schemas.microsoft.com/office/drawing/2014/main" id="{9C4F2620-8D87-4608-9F9E-F57F8D24095E}"/>
            </a:ext>
            <a:ext uri="{147F2762-F138-4A5C-976F-8EAC2B608ADB}">
              <a16:predDERef xmlns:a16="http://schemas.microsoft.com/office/drawing/2014/main" pred="{66F90DB3-77A0-4F36-A845-6EC65A5F5BDD}"/>
            </a:ext>
          </a:extLst>
        </xdr:cNvPr>
        <xdr:cNvPicPr>
          <a:picLocks noChangeAspect="1"/>
        </xdr:cNvPicPr>
      </xdr:nvPicPr>
      <xdr:blipFill>
        <a:blip xmlns:r="http://schemas.openxmlformats.org/officeDocument/2006/relationships" r:embed="rId16"/>
        <a:stretch>
          <a:fillRect/>
        </a:stretch>
      </xdr:blipFill>
      <xdr:spPr>
        <a:xfrm>
          <a:off x="0" y="76371450"/>
          <a:ext cx="9725025" cy="4171950"/>
        </a:xfrm>
        <a:prstGeom prst="rect">
          <a:avLst/>
        </a:prstGeom>
      </xdr:spPr>
    </xdr:pic>
    <xdr:clientData/>
  </xdr:twoCellAnchor>
  <xdr:twoCellAnchor editAs="oneCell">
    <xdr:from>
      <xdr:col>0</xdr:col>
      <xdr:colOff>0</xdr:colOff>
      <xdr:row>446</xdr:row>
      <xdr:rowOff>0</xdr:rowOff>
    </xdr:from>
    <xdr:to>
      <xdr:col>15</xdr:col>
      <xdr:colOff>600075</xdr:colOff>
      <xdr:row>468</xdr:row>
      <xdr:rowOff>114300</xdr:rowOff>
    </xdr:to>
    <xdr:pic>
      <xdr:nvPicPr>
        <xdr:cNvPr id="41" name="図 40">
          <a:extLst>
            <a:ext uri="{FF2B5EF4-FFF2-40B4-BE49-F238E27FC236}">
              <a16:creationId xmlns:a16="http://schemas.microsoft.com/office/drawing/2014/main" id="{B380655B-73F8-410F-9FDE-4FDDB481DF29}"/>
            </a:ext>
            <a:ext uri="{147F2762-F138-4A5C-976F-8EAC2B608ADB}">
              <a16:predDERef xmlns:a16="http://schemas.microsoft.com/office/drawing/2014/main" pred="{9C4F2620-8D87-4608-9F9E-F57F8D24095E}"/>
            </a:ext>
          </a:extLst>
        </xdr:cNvPr>
        <xdr:cNvPicPr>
          <a:picLocks noChangeAspect="1"/>
        </xdr:cNvPicPr>
      </xdr:nvPicPr>
      <xdr:blipFill>
        <a:blip xmlns:r="http://schemas.openxmlformats.org/officeDocument/2006/relationships" r:embed="rId17"/>
        <a:stretch>
          <a:fillRect/>
        </a:stretch>
      </xdr:blipFill>
      <xdr:spPr>
        <a:xfrm>
          <a:off x="0" y="80714850"/>
          <a:ext cx="9705975" cy="4095750"/>
        </a:xfrm>
        <a:prstGeom prst="rect">
          <a:avLst/>
        </a:prstGeom>
      </xdr:spPr>
    </xdr:pic>
    <xdr:clientData/>
  </xdr:twoCellAnchor>
  <xdr:twoCellAnchor editAs="oneCell">
    <xdr:from>
      <xdr:col>0</xdr:col>
      <xdr:colOff>0</xdr:colOff>
      <xdr:row>470</xdr:row>
      <xdr:rowOff>0</xdr:rowOff>
    </xdr:from>
    <xdr:to>
      <xdr:col>15</xdr:col>
      <xdr:colOff>581025</xdr:colOff>
      <xdr:row>493</xdr:row>
      <xdr:rowOff>9525</xdr:rowOff>
    </xdr:to>
    <xdr:pic>
      <xdr:nvPicPr>
        <xdr:cNvPr id="42" name="図 41">
          <a:extLst>
            <a:ext uri="{FF2B5EF4-FFF2-40B4-BE49-F238E27FC236}">
              <a16:creationId xmlns:a16="http://schemas.microsoft.com/office/drawing/2014/main" id="{1016AD83-AA93-412C-A28F-E8A149B58BF5}"/>
            </a:ext>
            <a:ext uri="{147F2762-F138-4A5C-976F-8EAC2B608ADB}">
              <a16:predDERef xmlns:a16="http://schemas.microsoft.com/office/drawing/2014/main" pred="{B380655B-73F8-410F-9FDE-4FDDB481DF29}"/>
            </a:ext>
          </a:extLst>
        </xdr:cNvPr>
        <xdr:cNvPicPr>
          <a:picLocks noChangeAspect="1"/>
        </xdr:cNvPicPr>
      </xdr:nvPicPr>
      <xdr:blipFill>
        <a:blip xmlns:r="http://schemas.openxmlformats.org/officeDocument/2006/relationships" r:embed="rId18"/>
        <a:stretch>
          <a:fillRect/>
        </a:stretch>
      </xdr:blipFill>
      <xdr:spPr>
        <a:xfrm>
          <a:off x="0" y="85058250"/>
          <a:ext cx="9686925" cy="4171950"/>
        </a:xfrm>
        <a:prstGeom prst="rect">
          <a:avLst/>
        </a:prstGeom>
      </xdr:spPr>
    </xdr:pic>
    <xdr:clientData/>
  </xdr:twoCellAnchor>
  <xdr:twoCellAnchor editAs="oneCell">
    <xdr:from>
      <xdr:col>0</xdr:col>
      <xdr:colOff>0</xdr:colOff>
      <xdr:row>494</xdr:row>
      <xdr:rowOff>0</xdr:rowOff>
    </xdr:from>
    <xdr:to>
      <xdr:col>15</xdr:col>
      <xdr:colOff>609600</xdr:colOff>
      <xdr:row>516</xdr:row>
      <xdr:rowOff>161925</xdr:rowOff>
    </xdr:to>
    <xdr:pic>
      <xdr:nvPicPr>
        <xdr:cNvPr id="43" name="図 42">
          <a:extLst>
            <a:ext uri="{FF2B5EF4-FFF2-40B4-BE49-F238E27FC236}">
              <a16:creationId xmlns:a16="http://schemas.microsoft.com/office/drawing/2014/main" id="{965AE06A-528A-4A4B-92AD-8C2DC147C09B}"/>
            </a:ext>
            <a:ext uri="{147F2762-F138-4A5C-976F-8EAC2B608ADB}">
              <a16:predDERef xmlns:a16="http://schemas.microsoft.com/office/drawing/2014/main" pred="{1016AD83-AA93-412C-A28F-E8A149B58BF5}"/>
            </a:ext>
          </a:extLst>
        </xdr:cNvPr>
        <xdr:cNvPicPr>
          <a:picLocks noChangeAspect="1"/>
        </xdr:cNvPicPr>
      </xdr:nvPicPr>
      <xdr:blipFill>
        <a:blip xmlns:r="http://schemas.openxmlformats.org/officeDocument/2006/relationships" r:embed="rId19"/>
        <a:stretch>
          <a:fillRect/>
        </a:stretch>
      </xdr:blipFill>
      <xdr:spPr>
        <a:xfrm>
          <a:off x="0" y="89401650"/>
          <a:ext cx="9715500" cy="4143375"/>
        </a:xfrm>
        <a:prstGeom prst="rect">
          <a:avLst/>
        </a:prstGeom>
      </xdr:spPr>
    </xdr:pic>
    <xdr:clientData/>
  </xdr:twoCellAnchor>
  <xdr:twoCellAnchor editAs="oneCell">
    <xdr:from>
      <xdr:col>0</xdr:col>
      <xdr:colOff>0</xdr:colOff>
      <xdr:row>518</xdr:row>
      <xdr:rowOff>0</xdr:rowOff>
    </xdr:from>
    <xdr:to>
      <xdr:col>15</xdr:col>
      <xdr:colOff>609600</xdr:colOff>
      <xdr:row>541</xdr:row>
      <xdr:rowOff>19050</xdr:rowOff>
    </xdr:to>
    <xdr:pic>
      <xdr:nvPicPr>
        <xdr:cNvPr id="44" name="図 43">
          <a:extLst>
            <a:ext uri="{FF2B5EF4-FFF2-40B4-BE49-F238E27FC236}">
              <a16:creationId xmlns:a16="http://schemas.microsoft.com/office/drawing/2014/main" id="{E045CA20-D638-4088-B81D-746C0D3E8CA6}"/>
            </a:ext>
            <a:ext uri="{147F2762-F138-4A5C-976F-8EAC2B608ADB}">
              <a16:predDERef xmlns:a16="http://schemas.microsoft.com/office/drawing/2014/main" pred="{965AE06A-528A-4A4B-92AD-8C2DC147C09B}"/>
            </a:ext>
          </a:extLst>
        </xdr:cNvPr>
        <xdr:cNvPicPr>
          <a:picLocks noChangeAspect="1"/>
        </xdr:cNvPicPr>
      </xdr:nvPicPr>
      <xdr:blipFill>
        <a:blip xmlns:r="http://schemas.openxmlformats.org/officeDocument/2006/relationships" r:embed="rId20"/>
        <a:stretch>
          <a:fillRect/>
        </a:stretch>
      </xdr:blipFill>
      <xdr:spPr>
        <a:xfrm>
          <a:off x="0" y="93745050"/>
          <a:ext cx="9715500" cy="41814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9" activePane="bottomRight" state="frozen"/>
      <selection pane="bottomRight" activeCell="F29" sqref="F29"/>
      <selection pane="bottomLeft" activeCell="A9" sqref="A9"/>
      <selection pane="topRight" activeCell="B1" sqref="B1"/>
    </sheetView>
  </sheetViews>
  <sheetFormatPr defaultRowHeight="18.75"/>
  <cols>
    <col min="1" max="1" width="4.875" customWidth="1"/>
    <col min="2" max="2" width="12" customWidth="1"/>
    <col min="3" max="3" width="10.625" customWidth="1"/>
    <col min="4" max="6" width="8.25" customWidth="1"/>
    <col min="7" max="7" width="9.875" customWidth="1"/>
    <col min="10" max="15" width="7.75" customWidth="1"/>
  </cols>
  <sheetData>
    <row r="1" spans="1:18">
      <c r="A1" s="1" t="s">
        <v>0</v>
      </c>
      <c r="C1" t="s">
        <v>1</v>
      </c>
    </row>
    <row r="2" spans="1:18">
      <c r="A2" s="1" t="s">
        <v>2</v>
      </c>
      <c r="C2" t="s">
        <v>3</v>
      </c>
    </row>
    <row r="3" spans="1:18">
      <c r="A3" s="1" t="s">
        <v>4</v>
      </c>
      <c r="C3" s="29">
        <v>100000</v>
      </c>
    </row>
    <row r="4" spans="1:18">
      <c r="A4" s="1" t="s">
        <v>5</v>
      </c>
      <c r="C4" s="29" t="s">
        <v>6</v>
      </c>
    </row>
    <row r="5" spans="1:18" ht="19.5" thickBot="1">
      <c r="A5" s="1" t="s">
        <v>7</v>
      </c>
      <c r="C5" s="29" t="s">
        <v>8</v>
      </c>
    </row>
    <row r="6" spans="1:18" ht="19.5" thickBot="1">
      <c r="A6" s="24" t="s">
        <v>9</v>
      </c>
      <c r="B6" s="24" t="s">
        <v>10</v>
      </c>
      <c r="C6" s="24" t="s">
        <v>10</v>
      </c>
      <c r="D6" s="48" t="s">
        <v>11</v>
      </c>
      <c r="E6" s="25"/>
      <c r="F6" s="26"/>
      <c r="G6" s="85" t="s">
        <v>12</v>
      </c>
      <c r="H6" s="86"/>
      <c r="I6" s="92"/>
      <c r="J6" s="85" t="s">
        <v>13</v>
      </c>
      <c r="K6" s="86"/>
      <c r="L6" s="92"/>
      <c r="M6" s="85" t="s">
        <v>14</v>
      </c>
      <c r="N6" s="86"/>
      <c r="O6" s="92"/>
    </row>
    <row r="7" spans="1:18" ht="19.5" thickBot="1">
      <c r="A7" s="27"/>
      <c r="B7" s="27" t="s">
        <v>15</v>
      </c>
      <c r="C7" s="64" t="s">
        <v>16</v>
      </c>
      <c r="D7" s="13">
        <v>1.27</v>
      </c>
      <c r="E7" s="14">
        <v>1.5</v>
      </c>
      <c r="F7" s="15">
        <v>2</v>
      </c>
      <c r="G7" s="13">
        <v>1.27</v>
      </c>
      <c r="H7" s="14">
        <v>1.5</v>
      </c>
      <c r="I7" s="15">
        <v>2</v>
      </c>
      <c r="J7" s="13">
        <v>1.27</v>
      </c>
      <c r="K7" s="14">
        <v>1.5</v>
      </c>
      <c r="L7" s="15">
        <v>2</v>
      </c>
      <c r="M7" s="13">
        <v>1.27</v>
      </c>
      <c r="N7" s="14">
        <v>1.5</v>
      </c>
      <c r="O7" s="15">
        <v>2</v>
      </c>
    </row>
    <row r="8" spans="1:18" ht="19.5" thickBot="1">
      <c r="A8" s="28" t="s">
        <v>17</v>
      </c>
      <c r="B8" s="12"/>
      <c r="C8" s="49"/>
      <c r="D8" s="17"/>
      <c r="E8" s="16"/>
      <c r="F8" s="18"/>
      <c r="G8" s="19">
        <f>C3</f>
        <v>100000</v>
      </c>
      <c r="H8" s="20">
        <f>C3</f>
        <v>100000</v>
      </c>
      <c r="I8" s="21">
        <f>C3</f>
        <v>100000</v>
      </c>
      <c r="J8" s="89" t="s">
        <v>13</v>
      </c>
      <c r="K8" s="90"/>
      <c r="L8" s="91"/>
      <c r="M8" s="89"/>
      <c r="N8" s="90"/>
      <c r="O8" s="91"/>
    </row>
    <row r="9" spans="1:18">
      <c r="A9" s="9">
        <v>1</v>
      </c>
      <c r="B9" s="23">
        <v>41278</v>
      </c>
      <c r="C9" s="50">
        <v>2</v>
      </c>
      <c r="D9" s="54">
        <v>1.27</v>
      </c>
      <c r="E9" s="55">
        <v>1.5</v>
      </c>
      <c r="F9" s="56">
        <v>2</v>
      </c>
      <c r="G9" s="22">
        <f>IF(D9="","",G8+M9)</f>
        <v>103810</v>
      </c>
      <c r="H9" s="22">
        <f t="shared" ref="H9" si="0">IF(E9="","",H8+N9)</f>
        <v>104500</v>
      </c>
      <c r="I9" s="22">
        <f t="shared" ref="I9" si="1">IF(F9="","",I8+O9)</f>
        <v>106000</v>
      </c>
      <c r="J9" s="41">
        <f>IF(G8="","",G8*0.03)</f>
        <v>3000</v>
      </c>
      <c r="K9" s="42">
        <f>IF(H8="","",H8*0.03)</f>
        <v>3000</v>
      </c>
      <c r="L9" s="43">
        <f>IF(I8="","",I8*0.03)</f>
        <v>3000</v>
      </c>
      <c r="M9" s="41">
        <f>IF(D9="","",J9*D9)</f>
        <v>3810</v>
      </c>
      <c r="N9" s="42">
        <f>IF(E9="","",K9*E9)</f>
        <v>4500</v>
      </c>
      <c r="O9" s="43">
        <f>IF(F9="","",L9*F9)</f>
        <v>6000</v>
      </c>
      <c r="P9" s="40"/>
      <c r="Q9" s="40"/>
      <c r="R9" s="40"/>
    </row>
    <row r="10" spans="1:18">
      <c r="A10" s="9">
        <v>2</v>
      </c>
      <c r="B10" s="5">
        <v>41324</v>
      </c>
      <c r="C10" s="47">
        <v>1</v>
      </c>
      <c r="D10" s="57">
        <v>1.27</v>
      </c>
      <c r="E10" s="58">
        <v>1.5</v>
      </c>
      <c r="F10" s="59">
        <v>2</v>
      </c>
      <c r="G10" s="22">
        <f t="shared" ref="G10:G42" si="2">IF(D10="","",G9+M10)</f>
        <v>107765.16099999999</v>
      </c>
      <c r="H10" s="22">
        <f t="shared" ref="H10:H42" si="3">IF(E10="","",H9+N10)</f>
        <v>109202.5</v>
      </c>
      <c r="I10" s="22">
        <f t="shared" ref="I10:I42" si="4">IF(F10="","",I9+O10)</f>
        <v>112360</v>
      </c>
      <c r="J10" s="44">
        <f t="shared" ref="J10:J12" si="5">IF(G9="","",G9*0.03)</f>
        <v>3114.2999999999997</v>
      </c>
      <c r="K10" s="45">
        <f t="shared" ref="K10:K12" si="6">IF(H9="","",H9*0.03)</f>
        <v>3135</v>
      </c>
      <c r="L10" s="46">
        <f t="shared" ref="L10:L12" si="7">IF(I9="","",I9*0.03)</f>
        <v>3180</v>
      </c>
      <c r="M10" s="44">
        <f t="shared" ref="M10:M12" si="8">IF(D10="","",J10*D10)</f>
        <v>3955.1609999999996</v>
      </c>
      <c r="N10" s="45">
        <f t="shared" ref="N10:N12" si="9">IF(E10="","",K10*E10)</f>
        <v>4702.5</v>
      </c>
      <c r="O10" s="46">
        <f t="shared" ref="O10:O12" si="10">IF(F10="","",L10*F10)</f>
        <v>6360</v>
      </c>
      <c r="P10" s="40"/>
      <c r="Q10" s="40"/>
      <c r="R10" s="40"/>
    </row>
    <row r="11" spans="1:18">
      <c r="A11" s="9">
        <v>3</v>
      </c>
      <c r="B11" s="5">
        <v>41331</v>
      </c>
      <c r="C11" s="47">
        <v>2</v>
      </c>
      <c r="D11" s="57">
        <v>1.27</v>
      </c>
      <c r="E11" s="58">
        <v>1.5</v>
      </c>
      <c r="F11" s="80">
        <v>2</v>
      </c>
      <c r="G11" s="22">
        <f t="shared" si="2"/>
        <v>111871.01363409999</v>
      </c>
      <c r="H11" s="22">
        <f t="shared" si="3"/>
        <v>114116.6125</v>
      </c>
      <c r="I11" s="22">
        <f t="shared" si="4"/>
        <v>119101.6</v>
      </c>
      <c r="J11" s="44">
        <f t="shared" si="5"/>
        <v>3232.9548299999997</v>
      </c>
      <c r="K11" s="45">
        <f t="shared" si="6"/>
        <v>3276.0749999999998</v>
      </c>
      <c r="L11" s="46">
        <f t="shared" si="7"/>
        <v>3370.7999999999997</v>
      </c>
      <c r="M11" s="44">
        <f t="shared" si="8"/>
        <v>4105.8526340999997</v>
      </c>
      <c r="N11" s="45">
        <f t="shared" si="9"/>
        <v>4914.1124999999993</v>
      </c>
      <c r="O11" s="46">
        <f t="shared" si="10"/>
        <v>6741.5999999999995</v>
      </c>
      <c r="P11" s="40"/>
      <c r="Q11" s="40"/>
      <c r="R11" s="40"/>
    </row>
    <row r="12" spans="1:18">
      <c r="A12" s="9">
        <v>4</v>
      </c>
      <c r="B12" s="5">
        <v>41338</v>
      </c>
      <c r="C12" s="47">
        <v>1</v>
      </c>
      <c r="D12" s="57">
        <v>1.27</v>
      </c>
      <c r="E12" s="58">
        <v>-1</v>
      </c>
      <c r="F12" s="59">
        <v>-1</v>
      </c>
      <c r="G12" s="22">
        <f t="shared" si="2"/>
        <v>116133.29925355921</v>
      </c>
      <c r="H12" s="22">
        <f t="shared" si="3"/>
        <v>110693.11412500001</v>
      </c>
      <c r="I12" s="22">
        <f t="shared" si="4"/>
        <v>115528.55200000001</v>
      </c>
      <c r="J12" s="44">
        <f t="shared" si="5"/>
        <v>3356.1304090229996</v>
      </c>
      <c r="K12" s="45">
        <f t="shared" si="6"/>
        <v>3423.4983750000001</v>
      </c>
      <c r="L12" s="46">
        <f t="shared" si="7"/>
        <v>3573.0480000000002</v>
      </c>
      <c r="M12" s="44">
        <f t="shared" si="8"/>
        <v>4262.2856194592096</v>
      </c>
      <c r="N12" s="45">
        <f t="shared" si="9"/>
        <v>-3423.4983750000001</v>
      </c>
      <c r="O12" s="46">
        <f t="shared" si="10"/>
        <v>-3573.0480000000002</v>
      </c>
      <c r="P12" s="40"/>
      <c r="Q12" s="40"/>
      <c r="R12" s="40"/>
    </row>
    <row r="13" spans="1:18">
      <c r="A13" s="9">
        <v>5</v>
      </c>
      <c r="B13" s="5">
        <v>41365</v>
      </c>
      <c r="C13" s="47">
        <v>1</v>
      </c>
      <c r="D13" s="57">
        <v>1.27</v>
      </c>
      <c r="E13" s="58">
        <v>1.5</v>
      </c>
      <c r="F13" s="80">
        <v>2</v>
      </c>
      <c r="G13" s="22">
        <f t="shared" si="2"/>
        <v>120557.97795511982</v>
      </c>
      <c r="H13" s="22">
        <f t="shared" si="3"/>
        <v>115674.30426062501</v>
      </c>
      <c r="I13" s="22">
        <f t="shared" si="4"/>
        <v>122460.26512000001</v>
      </c>
      <c r="J13" s="44">
        <f t="shared" ref="J13:J58" si="11">IF(G12="","",G12*0.03)</f>
        <v>3483.998977606776</v>
      </c>
      <c r="K13" s="45">
        <f t="shared" ref="K13:K58" si="12">IF(H12="","",H12*0.03)</f>
        <v>3320.7934237499999</v>
      </c>
      <c r="L13" s="46">
        <f t="shared" ref="L13:L58" si="13">IF(I12="","",I12*0.03)</f>
        <v>3465.8565600000002</v>
      </c>
      <c r="M13" s="44">
        <f t="shared" ref="M13:M58" si="14">IF(D13="","",J13*D13)</f>
        <v>4424.6787015606051</v>
      </c>
      <c r="N13" s="45">
        <f t="shared" ref="N13:N58" si="15">IF(E13="","",K13*E13)</f>
        <v>4981.190135625</v>
      </c>
      <c r="O13" s="46">
        <f t="shared" ref="O13:O58" si="16">IF(F13="","",L13*F13)</f>
        <v>6931.7131200000003</v>
      </c>
      <c r="P13" s="40"/>
      <c r="Q13" s="40"/>
      <c r="R13" s="40"/>
    </row>
    <row r="14" spans="1:18">
      <c r="A14" s="9">
        <v>6</v>
      </c>
      <c r="B14" s="5">
        <v>41379</v>
      </c>
      <c r="C14" s="47">
        <v>2</v>
      </c>
      <c r="D14" s="57">
        <v>1.27</v>
      </c>
      <c r="E14" s="58">
        <v>1.5</v>
      </c>
      <c r="F14" s="59">
        <v>2</v>
      </c>
      <c r="G14" s="22">
        <f t="shared" si="2"/>
        <v>125151.23691520988</v>
      </c>
      <c r="H14" s="22">
        <f t="shared" si="3"/>
        <v>120879.64795235313</v>
      </c>
      <c r="I14" s="22">
        <f t="shared" si="4"/>
        <v>129807.88102720001</v>
      </c>
      <c r="J14" s="44">
        <f t="shared" si="11"/>
        <v>3616.7393386535941</v>
      </c>
      <c r="K14" s="45">
        <f t="shared" si="12"/>
        <v>3470.2291278187499</v>
      </c>
      <c r="L14" s="46">
        <f t="shared" si="13"/>
        <v>3673.8079536</v>
      </c>
      <c r="M14" s="44">
        <f t="shared" si="14"/>
        <v>4593.2589600900646</v>
      </c>
      <c r="N14" s="45">
        <f t="shared" si="15"/>
        <v>5205.3436917281251</v>
      </c>
      <c r="O14" s="46">
        <f t="shared" si="16"/>
        <v>7347.6159072</v>
      </c>
      <c r="P14" s="40"/>
      <c r="Q14" s="40"/>
      <c r="R14" s="40"/>
    </row>
    <row r="15" spans="1:18">
      <c r="A15" s="9">
        <v>7</v>
      </c>
      <c r="B15" s="5">
        <v>41414</v>
      </c>
      <c r="C15" s="47">
        <v>1</v>
      </c>
      <c r="D15" s="57">
        <v>1.27</v>
      </c>
      <c r="E15" s="58">
        <v>1.5</v>
      </c>
      <c r="F15" s="59">
        <v>-1</v>
      </c>
      <c r="G15" s="22">
        <f t="shared" si="2"/>
        <v>129919.49904167937</v>
      </c>
      <c r="H15" s="22">
        <f t="shared" si="3"/>
        <v>126319.23211020902</v>
      </c>
      <c r="I15" s="22">
        <f t="shared" si="4"/>
        <v>125913.64459638401</v>
      </c>
      <c r="J15" s="44">
        <f t="shared" si="11"/>
        <v>3754.5371074562963</v>
      </c>
      <c r="K15" s="45">
        <f t="shared" si="12"/>
        <v>3626.3894385705939</v>
      </c>
      <c r="L15" s="46">
        <f t="shared" si="13"/>
        <v>3894.2364308160004</v>
      </c>
      <c r="M15" s="44">
        <f t="shared" si="14"/>
        <v>4768.2621264694963</v>
      </c>
      <c r="N15" s="45">
        <f t="shared" si="15"/>
        <v>5439.5841578558911</v>
      </c>
      <c r="O15" s="46">
        <f t="shared" si="16"/>
        <v>-3894.2364308160004</v>
      </c>
      <c r="P15" s="40"/>
      <c r="Q15" s="40"/>
      <c r="R15" s="40"/>
    </row>
    <row r="16" spans="1:18">
      <c r="A16" s="9">
        <v>8</v>
      </c>
      <c r="B16" s="5">
        <v>41459</v>
      </c>
      <c r="C16" s="47">
        <v>1</v>
      </c>
      <c r="D16" s="57">
        <v>1.27</v>
      </c>
      <c r="E16" s="58">
        <v>-1</v>
      </c>
      <c r="F16" s="59">
        <v>-1</v>
      </c>
      <c r="G16" s="22">
        <f t="shared" si="2"/>
        <v>134869.43195516735</v>
      </c>
      <c r="H16" s="22">
        <f t="shared" si="3"/>
        <v>122529.65514690275</v>
      </c>
      <c r="I16" s="22">
        <f t="shared" si="4"/>
        <v>122136.2352584925</v>
      </c>
      <c r="J16" s="44">
        <f t="shared" si="11"/>
        <v>3897.5849712503809</v>
      </c>
      <c r="K16" s="45">
        <f t="shared" si="12"/>
        <v>3789.5769633062705</v>
      </c>
      <c r="L16" s="46">
        <f t="shared" si="13"/>
        <v>3777.40933789152</v>
      </c>
      <c r="M16" s="44">
        <f t="shared" si="14"/>
        <v>4949.9329134879836</v>
      </c>
      <c r="N16" s="45">
        <f t="shared" si="15"/>
        <v>-3789.5769633062705</v>
      </c>
      <c r="O16" s="46">
        <f t="shared" si="16"/>
        <v>-3777.40933789152</v>
      </c>
      <c r="P16" s="40"/>
      <c r="Q16" s="40"/>
      <c r="R16" s="40"/>
    </row>
    <row r="17" spans="1:18">
      <c r="A17" s="9">
        <v>9</v>
      </c>
      <c r="B17" s="5">
        <v>41479</v>
      </c>
      <c r="C17" s="47">
        <v>2</v>
      </c>
      <c r="D17" s="57">
        <v>1.27</v>
      </c>
      <c r="E17" s="58">
        <v>1.5</v>
      </c>
      <c r="F17" s="59">
        <v>2</v>
      </c>
      <c r="G17" s="22">
        <f t="shared" si="2"/>
        <v>140007.95731265924</v>
      </c>
      <c r="H17" s="22">
        <f t="shared" si="3"/>
        <v>128043.48962851337</v>
      </c>
      <c r="I17" s="22">
        <f t="shared" si="4"/>
        <v>129464.40937400205</v>
      </c>
      <c r="J17" s="44">
        <f t="shared" si="11"/>
        <v>4046.0829586550203</v>
      </c>
      <c r="K17" s="45">
        <f t="shared" si="12"/>
        <v>3675.8896544070822</v>
      </c>
      <c r="L17" s="46">
        <f t="shared" si="13"/>
        <v>3664.0870577547748</v>
      </c>
      <c r="M17" s="44">
        <f t="shared" si="14"/>
        <v>5138.5253574918761</v>
      </c>
      <c r="N17" s="45">
        <f t="shared" si="15"/>
        <v>5513.8344816106237</v>
      </c>
      <c r="O17" s="46">
        <f t="shared" si="16"/>
        <v>7328.1741155095497</v>
      </c>
      <c r="P17" s="40"/>
      <c r="Q17" s="40"/>
      <c r="R17" s="40"/>
    </row>
    <row r="18" spans="1:18">
      <c r="A18" s="9">
        <v>10</v>
      </c>
      <c r="B18" s="5">
        <v>41494</v>
      </c>
      <c r="C18" s="47">
        <v>1</v>
      </c>
      <c r="D18" s="57">
        <v>1.27</v>
      </c>
      <c r="E18" s="58">
        <v>1.5</v>
      </c>
      <c r="F18" s="59">
        <v>2</v>
      </c>
      <c r="G18" s="22">
        <f t="shared" si="2"/>
        <v>145342.26048627155</v>
      </c>
      <c r="H18" s="22">
        <f t="shared" si="3"/>
        <v>133805.44666179648</v>
      </c>
      <c r="I18" s="22">
        <f t="shared" si="4"/>
        <v>137232.27393644216</v>
      </c>
      <c r="J18" s="44">
        <f t="shared" si="11"/>
        <v>4200.2387193797767</v>
      </c>
      <c r="K18" s="45">
        <f t="shared" si="12"/>
        <v>3841.3046888554009</v>
      </c>
      <c r="L18" s="46">
        <f t="shared" si="13"/>
        <v>3883.9322812200612</v>
      </c>
      <c r="M18" s="44">
        <f t="shared" si="14"/>
        <v>5334.3031736123166</v>
      </c>
      <c r="N18" s="45">
        <f t="shared" si="15"/>
        <v>5761.9570332831008</v>
      </c>
      <c r="O18" s="46">
        <f t="shared" si="16"/>
        <v>7767.8645624401224</v>
      </c>
      <c r="P18" s="40"/>
      <c r="Q18" s="40"/>
      <c r="R18" s="40"/>
    </row>
    <row r="19" spans="1:18">
      <c r="A19" s="9">
        <v>11</v>
      </c>
      <c r="B19" s="5">
        <v>41541</v>
      </c>
      <c r="C19" s="47">
        <v>2</v>
      </c>
      <c r="D19" s="57">
        <v>1.27</v>
      </c>
      <c r="E19" s="58">
        <v>1.5</v>
      </c>
      <c r="F19" s="59">
        <v>2</v>
      </c>
      <c r="G19" s="22">
        <f t="shared" si="2"/>
        <v>150879.8006107985</v>
      </c>
      <c r="H19" s="22">
        <f t="shared" si="3"/>
        <v>139826.69176157733</v>
      </c>
      <c r="I19" s="22">
        <f t="shared" si="4"/>
        <v>145466.2103726287</v>
      </c>
      <c r="J19" s="44">
        <f t="shared" si="11"/>
        <v>4360.2678145881464</v>
      </c>
      <c r="K19" s="45">
        <f t="shared" si="12"/>
        <v>4014.1633998538941</v>
      </c>
      <c r="L19" s="46">
        <f t="shared" si="13"/>
        <v>4116.968218093265</v>
      </c>
      <c r="M19" s="44">
        <f t="shared" si="14"/>
        <v>5537.5401245269459</v>
      </c>
      <c r="N19" s="45">
        <f t="shared" si="15"/>
        <v>6021.245099780841</v>
      </c>
      <c r="O19" s="46">
        <f t="shared" si="16"/>
        <v>8233.93643618653</v>
      </c>
      <c r="P19" s="40"/>
      <c r="Q19" s="40"/>
      <c r="R19" s="40"/>
    </row>
    <row r="20" spans="1:18">
      <c r="A20" s="9">
        <v>12</v>
      </c>
      <c r="B20" s="5">
        <v>41586</v>
      </c>
      <c r="C20" s="47">
        <v>2</v>
      </c>
      <c r="D20" s="57">
        <v>1.27</v>
      </c>
      <c r="E20" s="58">
        <v>1.5</v>
      </c>
      <c r="F20" s="84">
        <v>2</v>
      </c>
      <c r="G20" s="22">
        <f t="shared" si="2"/>
        <v>156628.32101406992</v>
      </c>
      <c r="H20" s="22">
        <f t="shared" si="3"/>
        <v>146118.89289084831</v>
      </c>
      <c r="I20" s="22">
        <f t="shared" si="4"/>
        <v>154194.18299498642</v>
      </c>
      <c r="J20" s="44">
        <f t="shared" si="11"/>
        <v>4526.3940183239547</v>
      </c>
      <c r="K20" s="45">
        <f t="shared" si="12"/>
        <v>4194.8007528473199</v>
      </c>
      <c r="L20" s="46">
        <f t="shared" si="13"/>
        <v>4363.9863111788609</v>
      </c>
      <c r="M20" s="44">
        <f t="shared" si="14"/>
        <v>5748.5204032714228</v>
      </c>
      <c r="N20" s="45">
        <f t="shared" si="15"/>
        <v>6292.2011292709794</v>
      </c>
      <c r="O20" s="46">
        <f t="shared" si="16"/>
        <v>8727.9726223577218</v>
      </c>
      <c r="P20" s="40"/>
      <c r="Q20" s="40"/>
      <c r="R20" s="40"/>
    </row>
    <row r="21" spans="1:18">
      <c r="A21" s="9">
        <v>13</v>
      </c>
      <c r="B21" s="5">
        <v>41900</v>
      </c>
      <c r="C21" s="47">
        <v>2</v>
      </c>
      <c r="D21" s="57">
        <v>1.27</v>
      </c>
      <c r="E21" s="58">
        <v>1.5</v>
      </c>
      <c r="F21" s="59">
        <v>2</v>
      </c>
      <c r="G21" s="22">
        <f t="shared" si="2"/>
        <v>162595.86004470597</v>
      </c>
      <c r="H21" s="22">
        <f t="shared" si="3"/>
        <v>152694.24307093647</v>
      </c>
      <c r="I21" s="22">
        <f t="shared" si="4"/>
        <v>163445.83397468561</v>
      </c>
      <c r="J21" s="44">
        <f t="shared" si="11"/>
        <v>4698.8496304220971</v>
      </c>
      <c r="K21" s="45">
        <f t="shared" si="12"/>
        <v>4383.5667867254488</v>
      </c>
      <c r="L21" s="46">
        <f t="shared" si="13"/>
        <v>4625.8254898495925</v>
      </c>
      <c r="M21" s="44">
        <f t="shared" si="14"/>
        <v>5967.5390306360632</v>
      </c>
      <c r="N21" s="45">
        <f t="shared" si="15"/>
        <v>6575.3501800881731</v>
      </c>
      <c r="O21" s="46">
        <f t="shared" si="16"/>
        <v>9251.650979699185</v>
      </c>
      <c r="P21" s="40"/>
      <c r="Q21" s="40"/>
      <c r="R21" s="40"/>
    </row>
    <row r="22" spans="1:18">
      <c r="A22" s="9">
        <v>14</v>
      </c>
      <c r="B22" s="5">
        <v>42090</v>
      </c>
      <c r="C22" s="47">
        <v>2</v>
      </c>
      <c r="D22" s="57">
        <v>1.27</v>
      </c>
      <c r="E22" s="58">
        <v>1.5</v>
      </c>
      <c r="F22" s="84">
        <v>2</v>
      </c>
      <c r="G22" s="22">
        <f t="shared" si="2"/>
        <v>168790.76231240926</v>
      </c>
      <c r="H22" s="22">
        <f t="shared" si="3"/>
        <v>159565.48400912862</v>
      </c>
      <c r="I22" s="22">
        <f t="shared" si="4"/>
        <v>173252.58401316675</v>
      </c>
      <c r="J22" s="44">
        <f t="shared" si="11"/>
        <v>4877.8758013411789</v>
      </c>
      <c r="K22" s="45">
        <f t="shared" si="12"/>
        <v>4580.8272921280941</v>
      </c>
      <c r="L22" s="46">
        <f t="shared" si="13"/>
        <v>4903.3750192405678</v>
      </c>
      <c r="M22" s="44">
        <f t="shared" si="14"/>
        <v>6194.9022677032972</v>
      </c>
      <c r="N22" s="45">
        <f t="shared" si="15"/>
        <v>6871.2409381921407</v>
      </c>
      <c r="O22" s="46">
        <f t="shared" si="16"/>
        <v>9806.7500384811356</v>
      </c>
      <c r="P22" s="40"/>
      <c r="Q22" s="40"/>
      <c r="R22" s="40"/>
    </row>
    <row r="23" spans="1:18">
      <c r="A23" s="9">
        <v>15</v>
      </c>
      <c r="B23" s="5">
        <v>42150</v>
      </c>
      <c r="C23" s="47">
        <v>2</v>
      </c>
      <c r="D23" s="57">
        <v>1.27</v>
      </c>
      <c r="E23" s="58">
        <v>1.5</v>
      </c>
      <c r="F23" s="80">
        <v>2</v>
      </c>
      <c r="G23" s="22">
        <f t="shared" si="2"/>
        <v>175221.69035651206</v>
      </c>
      <c r="H23" s="22">
        <f t="shared" si="3"/>
        <v>166745.93078953942</v>
      </c>
      <c r="I23" s="22">
        <f t="shared" si="4"/>
        <v>183647.73905395676</v>
      </c>
      <c r="J23" s="44">
        <f t="shared" si="11"/>
        <v>5063.7228693722782</v>
      </c>
      <c r="K23" s="45">
        <f t="shared" si="12"/>
        <v>4786.9645202738584</v>
      </c>
      <c r="L23" s="46">
        <f t="shared" si="13"/>
        <v>5197.5775203950025</v>
      </c>
      <c r="M23" s="44">
        <f t="shared" si="14"/>
        <v>6430.9280441027931</v>
      </c>
      <c r="N23" s="45">
        <f t="shared" si="15"/>
        <v>7180.4467804107881</v>
      </c>
      <c r="O23" s="46">
        <f t="shared" si="16"/>
        <v>10395.155040790005</v>
      </c>
      <c r="P23" s="40"/>
      <c r="Q23" s="40"/>
      <c r="R23" s="40"/>
    </row>
    <row r="24" spans="1:18">
      <c r="A24" s="9">
        <v>16</v>
      </c>
      <c r="B24" s="5">
        <v>42188</v>
      </c>
      <c r="C24" s="47">
        <v>2</v>
      </c>
      <c r="D24" s="57">
        <v>1.27</v>
      </c>
      <c r="E24" s="58">
        <v>1.5</v>
      </c>
      <c r="F24" s="59">
        <v>2</v>
      </c>
      <c r="G24" s="22">
        <f t="shared" si="2"/>
        <v>181897.63675909516</v>
      </c>
      <c r="H24" s="22">
        <f t="shared" si="3"/>
        <v>174249.49767506868</v>
      </c>
      <c r="I24" s="22">
        <f t="shared" si="4"/>
        <v>194666.60339719415</v>
      </c>
      <c r="J24" s="44">
        <f t="shared" si="11"/>
        <v>5256.6507106953613</v>
      </c>
      <c r="K24" s="45">
        <f t="shared" si="12"/>
        <v>5002.3779236861819</v>
      </c>
      <c r="L24" s="46">
        <f t="shared" si="13"/>
        <v>5509.4321716187023</v>
      </c>
      <c r="M24" s="44">
        <f t="shared" si="14"/>
        <v>6675.9464025831094</v>
      </c>
      <c r="N24" s="45">
        <f t="shared" si="15"/>
        <v>7503.5668855292733</v>
      </c>
      <c r="O24" s="46">
        <f t="shared" si="16"/>
        <v>11018.864343237405</v>
      </c>
      <c r="P24" s="40"/>
      <c r="Q24" s="40"/>
      <c r="R24" s="40"/>
    </row>
    <row r="25" spans="1:18">
      <c r="A25" s="9">
        <v>17</v>
      </c>
      <c r="B25" s="5">
        <v>42248</v>
      </c>
      <c r="C25" s="47">
        <v>2</v>
      </c>
      <c r="D25" s="57">
        <v>1.27</v>
      </c>
      <c r="E25" s="58">
        <v>1.5</v>
      </c>
      <c r="F25" s="59">
        <v>-1</v>
      </c>
      <c r="G25" s="22">
        <f t="shared" si="2"/>
        <v>188827.93671961667</v>
      </c>
      <c r="H25" s="22">
        <f t="shared" si="3"/>
        <v>182090.72507044676</v>
      </c>
      <c r="I25" s="22">
        <f t="shared" si="4"/>
        <v>188826.60529527834</v>
      </c>
      <c r="J25" s="44">
        <f t="shared" si="11"/>
        <v>5456.9291027728541</v>
      </c>
      <c r="K25" s="45">
        <f t="shared" si="12"/>
        <v>5227.4849302520597</v>
      </c>
      <c r="L25" s="46">
        <f t="shared" si="13"/>
        <v>5839.998101915824</v>
      </c>
      <c r="M25" s="44">
        <f t="shared" si="14"/>
        <v>6930.2999605215246</v>
      </c>
      <c r="N25" s="45">
        <f t="shared" si="15"/>
        <v>7841.2273953780896</v>
      </c>
      <c r="O25" s="46">
        <f t="shared" si="16"/>
        <v>-5839.998101915824</v>
      </c>
      <c r="P25" s="40"/>
      <c r="Q25" s="40"/>
      <c r="R25" s="40"/>
    </row>
    <row r="26" spans="1:18">
      <c r="A26" s="9">
        <v>18</v>
      </c>
      <c r="B26" s="5">
        <v>42283</v>
      </c>
      <c r="C26" s="47">
        <v>1</v>
      </c>
      <c r="D26" s="57">
        <v>1.27</v>
      </c>
      <c r="E26" s="58">
        <v>1.5</v>
      </c>
      <c r="F26" s="59">
        <v>2</v>
      </c>
      <c r="G26" s="22">
        <f t="shared" si="2"/>
        <v>196022.28110863408</v>
      </c>
      <c r="H26" s="22">
        <f t="shared" si="3"/>
        <v>190284.80769861687</v>
      </c>
      <c r="I26" s="22">
        <f t="shared" si="4"/>
        <v>200156.20161299504</v>
      </c>
      <c r="J26" s="44">
        <f t="shared" si="11"/>
        <v>5664.8381015884997</v>
      </c>
      <c r="K26" s="45">
        <f t="shared" si="12"/>
        <v>5462.7217521134025</v>
      </c>
      <c r="L26" s="46">
        <f t="shared" si="13"/>
        <v>5664.7981588583498</v>
      </c>
      <c r="M26" s="44">
        <f t="shared" si="14"/>
        <v>7194.3443890173949</v>
      </c>
      <c r="N26" s="45">
        <f t="shared" si="15"/>
        <v>8194.0826281701047</v>
      </c>
      <c r="O26" s="46">
        <f t="shared" si="16"/>
        <v>11329.5963177167</v>
      </c>
      <c r="P26" s="40"/>
      <c r="Q26" s="40"/>
      <c r="R26" s="40"/>
    </row>
    <row r="27" spans="1:18">
      <c r="A27" s="9">
        <v>19</v>
      </c>
      <c r="B27" s="5">
        <v>42591</v>
      </c>
      <c r="C27" s="47">
        <v>1</v>
      </c>
      <c r="D27" s="57">
        <v>1.27</v>
      </c>
      <c r="E27" s="58">
        <v>1.5</v>
      </c>
      <c r="F27" s="59">
        <v>2</v>
      </c>
      <c r="G27" s="22">
        <f t="shared" si="2"/>
        <v>203490.73001887303</v>
      </c>
      <c r="H27" s="22">
        <f t="shared" si="3"/>
        <v>198847.62404505463</v>
      </c>
      <c r="I27" s="22">
        <f t="shared" si="4"/>
        <v>212165.57370977473</v>
      </c>
      <c r="J27" s="44">
        <f t="shared" si="11"/>
        <v>5880.6684332590221</v>
      </c>
      <c r="K27" s="45">
        <f t="shared" si="12"/>
        <v>5708.544230958506</v>
      </c>
      <c r="L27" s="46">
        <f t="shared" si="13"/>
        <v>6004.6860483898508</v>
      </c>
      <c r="M27" s="44">
        <f t="shared" si="14"/>
        <v>7468.448910238958</v>
      </c>
      <c r="N27" s="45">
        <f t="shared" si="15"/>
        <v>8562.8163464377594</v>
      </c>
      <c r="O27" s="46">
        <f t="shared" si="16"/>
        <v>12009.372096779702</v>
      </c>
      <c r="P27" s="40"/>
      <c r="Q27" s="40"/>
      <c r="R27" s="40"/>
    </row>
    <row r="28" spans="1:18">
      <c r="A28" s="9">
        <v>20</v>
      </c>
      <c r="B28" s="5">
        <v>42615</v>
      </c>
      <c r="C28" s="47">
        <v>1</v>
      </c>
      <c r="D28" s="57">
        <v>1.27</v>
      </c>
      <c r="E28" s="58">
        <v>-1</v>
      </c>
      <c r="F28" s="59">
        <v>-1</v>
      </c>
      <c r="G28" s="22">
        <f t="shared" si="2"/>
        <v>211243.7268325921</v>
      </c>
      <c r="H28" s="22">
        <f t="shared" si="3"/>
        <v>192882.195323703</v>
      </c>
      <c r="I28" s="22">
        <f t="shared" si="4"/>
        <v>205800.6064984815</v>
      </c>
      <c r="J28" s="44">
        <f t="shared" si="11"/>
        <v>6104.7219005661909</v>
      </c>
      <c r="K28" s="45">
        <f t="shared" si="12"/>
        <v>5965.4287213516391</v>
      </c>
      <c r="L28" s="46">
        <f t="shared" si="13"/>
        <v>6364.9672112932421</v>
      </c>
      <c r="M28" s="44">
        <f t="shared" si="14"/>
        <v>7752.9968137190626</v>
      </c>
      <c r="N28" s="45">
        <f t="shared" si="15"/>
        <v>-5965.4287213516391</v>
      </c>
      <c r="O28" s="46">
        <f t="shared" si="16"/>
        <v>-6364.9672112932421</v>
      </c>
      <c r="P28" s="40"/>
      <c r="Q28" s="40"/>
      <c r="R28" s="40"/>
    </row>
    <row r="29" spans="1:18">
      <c r="A29" s="9">
        <v>21</v>
      </c>
      <c r="B29" s="5"/>
      <c r="C29" s="47"/>
      <c r="D29" s="57"/>
      <c r="E29" s="58"/>
      <c r="F29" s="80"/>
      <c r="G29" s="22" t="str">
        <f t="shared" si="2"/>
        <v/>
      </c>
      <c r="H29" s="22" t="str">
        <f t="shared" si="3"/>
        <v/>
      </c>
      <c r="I29" s="22" t="str">
        <f t="shared" si="4"/>
        <v/>
      </c>
      <c r="J29" s="44">
        <f t="shared" si="11"/>
        <v>6337.3118049777631</v>
      </c>
      <c r="K29" s="45">
        <f t="shared" si="12"/>
        <v>5786.4658597110893</v>
      </c>
      <c r="L29" s="46">
        <f t="shared" si="13"/>
        <v>6174.0181949544449</v>
      </c>
      <c r="M29" s="44" t="str">
        <f t="shared" si="14"/>
        <v/>
      </c>
      <c r="N29" s="45" t="str">
        <f t="shared" si="15"/>
        <v/>
      </c>
      <c r="O29" s="46" t="str">
        <f t="shared" si="16"/>
        <v/>
      </c>
      <c r="P29" s="40"/>
      <c r="Q29" s="40"/>
      <c r="R29" s="40"/>
    </row>
    <row r="30" spans="1:18">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c r="A59" s="9"/>
      <c r="B59" s="93" t="s">
        <v>18</v>
      </c>
      <c r="C59" s="94"/>
      <c r="D59" s="7">
        <f>COUNTIF(D9:D58,1.27)</f>
        <v>20</v>
      </c>
      <c r="E59" s="7">
        <f>COUNTIF(E9:E58,1.5)</f>
        <v>17</v>
      </c>
      <c r="F59" s="8">
        <f>COUNTIF(F9:F58,2)</f>
        <v>15</v>
      </c>
      <c r="G59" s="70">
        <f>M59+G8</f>
        <v>211243.72683259213</v>
      </c>
      <c r="H59" s="71">
        <f>N59+H8</f>
        <v>192882.195323703</v>
      </c>
      <c r="I59" s="72">
        <f>O59+I8</f>
        <v>205800.60649848147</v>
      </c>
      <c r="J59" s="67" t="s">
        <v>19</v>
      </c>
      <c r="K59" s="68">
        <f>B58-B9</f>
        <v>-41278</v>
      </c>
      <c r="L59" s="69" t="s">
        <v>20</v>
      </c>
      <c r="M59" s="81">
        <f>SUM(M9:M58)</f>
        <v>111243.72683259213</v>
      </c>
      <c r="N59" s="82">
        <f>SUM(N9:N58)</f>
        <v>92882.195323702981</v>
      </c>
      <c r="O59" s="83">
        <f>SUM(O9:O58)</f>
        <v>105800.60649848146</v>
      </c>
    </row>
    <row r="60" spans="1:15" ht="19.5" thickBot="1">
      <c r="A60" s="9"/>
      <c r="B60" s="87" t="s">
        <v>21</v>
      </c>
      <c r="C60" s="88"/>
      <c r="D60" s="7">
        <f>COUNTIF(D9:D58,-1)</f>
        <v>0</v>
      </c>
      <c r="E60" s="7">
        <f>COUNTIF(E9:E58,-1)</f>
        <v>3</v>
      </c>
      <c r="F60" s="8">
        <f>COUNTIF(F9:F58,-1)</f>
        <v>5</v>
      </c>
      <c r="G60" s="85" t="s">
        <v>22</v>
      </c>
      <c r="H60" s="86"/>
      <c r="I60" s="92"/>
      <c r="J60" s="85" t="s">
        <v>23</v>
      </c>
      <c r="K60" s="86"/>
      <c r="L60" s="92"/>
      <c r="M60" s="9"/>
      <c r="N60" s="3"/>
      <c r="O60" s="4"/>
    </row>
    <row r="61" spans="1:15" ht="19.5" thickBot="1">
      <c r="A61" s="9"/>
      <c r="B61" s="87" t="s">
        <v>24</v>
      </c>
      <c r="C61" s="88"/>
      <c r="D61" s="7">
        <f>COUNTIF(D9:D58,0)</f>
        <v>0</v>
      </c>
      <c r="E61" s="7">
        <f>COUNTIF(E9:E58,0)</f>
        <v>0</v>
      </c>
      <c r="F61" s="7">
        <f>COUNTIF(F9:F58,0)</f>
        <v>0</v>
      </c>
      <c r="G61" s="76">
        <f>G59/G8</f>
        <v>2.1124372683259214</v>
      </c>
      <c r="H61" s="77">
        <f t="shared" ref="H61:I61" si="21">H59/H8</f>
        <v>1.9288219532370299</v>
      </c>
      <c r="I61" s="78">
        <f>I59/I8</f>
        <v>2.0580060649848146</v>
      </c>
      <c r="J61" s="65">
        <f>(G61-100%)*30/K59</f>
        <v>-8.0849648843882077E-4</v>
      </c>
      <c r="K61" s="65">
        <f>(H61-100%)*30/K59</f>
        <v>-6.7504866023331792E-4</v>
      </c>
      <c r="L61" s="66">
        <f>(I61-100%)*30/K59</f>
        <v>-7.6893701122981832E-4</v>
      </c>
      <c r="M61" s="10"/>
      <c r="N61" s="2"/>
      <c r="O61" s="11"/>
    </row>
    <row r="62" spans="1:15" ht="19.5" thickBot="1">
      <c r="A62" s="3"/>
      <c r="B62" s="85" t="s">
        <v>25</v>
      </c>
      <c r="C62" s="86"/>
      <c r="D62" s="79">
        <f t="shared" ref="D62:E62" si="22">D59/(D59+D60+D61)</f>
        <v>1</v>
      </c>
      <c r="E62" s="74">
        <f t="shared" si="22"/>
        <v>0.85</v>
      </c>
      <c r="F62" s="75">
        <f>F59/(F59+F60+F61)</f>
        <v>0.75</v>
      </c>
    </row>
    <row r="64" spans="1:15">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Q519"/>
  <sheetViews>
    <sheetView zoomScale="80" zoomScaleNormal="80" workbookViewId="0">
      <selection activeCell="Q519" sqref="Q519"/>
    </sheetView>
  </sheetViews>
  <sheetFormatPr defaultColWidth="8.125" defaultRowHeight="14.25"/>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1" spans="1:17">
      <c r="A1" s="53" t="s">
        <v>26</v>
      </c>
    </row>
    <row r="2" spans="1:17">
      <c r="Q2" s="52" t="s">
        <v>27</v>
      </c>
    </row>
    <row r="31" spans="1:17">
      <c r="A31" s="53" t="s">
        <v>28</v>
      </c>
    </row>
    <row r="32" spans="1:17">
      <c r="Q32" s="52" t="s">
        <v>29</v>
      </c>
    </row>
    <row r="61" spans="1:17">
      <c r="A61" s="53" t="s">
        <v>30</v>
      </c>
    </row>
    <row r="62" spans="1:17">
      <c r="Q62" s="52" t="s">
        <v>31</v>
      </c>
    </row>
    <row r="91" spans="1:17">
      <c r="A91" s="53" t="s">
        <v>32</v>
      </c>
    </row>
    <row r="92" spans="1:17">
      <c r="Q92" s="52" t="s">
        <v>29</v>
      </c>
    </row>
    <row r="121" spans="1:17">
      <c r="A121" s="53" t="s">
        <v>33</v>
      </c>
    </row>
    <row r="122" spans="1:17">
      <c r="Q122" s="52" t="s">
        <v>29</v>
      </c>
    </row>
    <row r="151" spans="1:1">
      <c r="A151" s="53" t="s">
        <v>34</v>
      </c>
    </row>
    <row r="181" spans="1:17">
      <c r="A181" s="53" t="s">
        <v>35</v>
      </c>
    </row>
    <row r="182" spans="1:17">
      <c r="Q182" s="52" t="s">
        <v>29</v>
      </c>
    </row>
    <row r="211" spans="1:17">
      <c r="A211" s="53" t="s">
        <v>36</v>
      </c>
    </row>
    <row r="212" spans="1:17">
      <c r="Q212" s="52" t="s">
        <v>29</v>
      </c>
    </row>
    <row r="241" spans="1:17">
      <c r="A241" s="53" t="s">
        <v>37</v>
      </c>
    </row>
    <row r="242" spans="1:17">
      <c r="Q242" s="52" t="s">
        <v>31</v>
      </c>
    </row>
    <row r="271" spans="1:1">
      <c r="A271" s="53" t="s">
        <v>38</v>
      </c>
    </row>
    <row r="301" spans="1:17">
      <c r="A301" s="53" t="s">
        <v>39</v>
      </c>
    </row>
    <row r="302" spans="1:17">
      <c r="Q302" s="52" t="s">
        <v>31</v>
      </c>
    </row>
    <row r="325" spans="1:17">
      <c r="A325" s="53" t="s">
        <v>40</v>
      </c>
    </row>
    <row r="326" spans="1:17">
      <c r="Q326" s="52" t="s">
        <v>31</v>
      </c>
    </row>
    <row r="350" spans="1:17">
      <c r="A350" s="53" t="s">
        <v>41</v>
      </c>
    </row>
    <row r="351" spans="1:17">
      <c r="Q351" s="52" t="s">
        <v>31</v>
      </c>
    </row>
    <row r="374" spans="1:17">
      <c r="A374" s="53" t="s">
        <v>42</v>
      </c>
    </row>
    <row r="375" spans="1:17">
      <c r="Q375" s="52" t="s">
        <v>31</v>
      </c>
    </row>
    <row r="398" spans="1:1">
      <c r="A398" s="53" t="s">
        <v>43</v>
      </c>
    </row>
    <row r="422" spans="1:17">
      <c r="A422" s="53" t="s">
        <v>44</v>
      </c>
    </row>
    <row r="423" spans="1:17">
      <c r="Q423" s="52" t="s">
        <v>31</v>
      </c>
    </row>
    <row r="446" spans="1:17">
      <c r="A446" s="53" t="s">
        <v>45</v>
      </c>
    </row>
    <row r="447" spans="1:17">
      <c r="Q447" s="52" t="s">
        <v>31</v>
      </c>
    </row>
    <row r="470" spans="1:17">
      <c r="A470" s="53" t="s">
        <v>46</v>
      </c>
    </row>
    <row r="471" spans="1:17">
      <c r="Q471" s="52" t="s">
        <v>29</v>
      </c>
    </row>
    <row r="494" spans="1:1">
      <c r="A494" s="53" t="s">
        <v>47</v>
      </c>
    </row>
    <row r="518" spans="1:17">
      <c r="A518" s="53" t="s">
        <v>48</v>
      </c>
    </row>
    <row r="519" spans="1:17">
      <c r="Q519" s="52" t="s">
        <v>29</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45" zoomScaleSheetLayoutView="100" workbookViewId="0">
      <selection activeCell="A2" sqref="A2:J9"/>
    </sheetView>
  </sheetViews>
  <sheetFormatPr defaultColWidth="8.125" defaultRowHeight="13.5"/>
  <cols>
    <col min="1" max="16384" width="8.125" style="52"/>
  </cols>
  <sheetData>
    <row r="1" spans="1:10">
      <c r="A1" s="52" t="s">
        <v>49</v>
      </c>
    </row>
    <row r="2" spans="1:10">
      <c r="A2" s="95" t="s">
        <v>50</v>
      </c>
      <c r="B2" s="96"/>
      <c r="C2" s="96"/>
      <c r="D2" s="96"/>
      <c r="E2" s="96"/>
      <c r="F2" s="96"/>
      <c r="G2" s="96"/>
      <c r="H2" s="96"/>
      <c r="I2" s="96"/>
      <c r="J2" s="96"/>
    </row>
    <row r="3" spans="1:10">
      <c r="A3" s="96"/>
      <c r="B3" s="96"/>
      <c r="C3" s="96"/>
      <c r="D3" s="96"/>
      <c r="E3" s="96"/>
      <c r="F3" s="96"/>
      <c r="G3" s="96"/>
      <c r="H3" s="96"/>
      <c r="I3" s="96"/>
      <c r="J3" s="96"/>
    </row>
    <row r="4" spans="1:10">
      <c r="A4" s="96"/>
      <c r="B4" s="96"/>
      <c r="C4" s="96"/>
      <c r="D4" s="96"/>
      <c r="E4" s="96"/>
      <c r="F4" s="96"/>
      <c r="G4" s="96"/>
      <c r="H4" s="96"/>
      <c r="I4" s="96"/>
      <c r="J4" s="96"/>
    </row>
    <row r="5" spans="1:10">
      <c r="A5" s="96"/>
      <c r="B5" s="96"/>
      <c r="C5" s="96"/>
      <c r="D5" s="96"/>
      <c r="E5" s="96"/>
      <c r="F5" s="96"/>
      <c r="G5" s="96"/>
      <c r="H5" s="96"/>
      <c r="I5" s="96"/>
      <c r="J5" s="96"/>
    </row>
    <row r="6" spans="1:10">
      <c r="A6" s="96"/>
      <c r="B6" s="96"/>
      <c r="C6" s="96"/>
      <c r="D6" s="96"/>
      <c r="E6" s="96"/>
      <c r="F6" s="96"/>
      <c r="G6" s="96"/>
      <c r="H6" s="96"/>
      <c r="I6" s="96"/>
      <c r="J6" s="96"/>
    </row>
    <row r="7" spans="1:10">
      <c r="A7" s="96"/>
      <c r="B7" s="96"/>
      <c r="C7" s="96"/>
      <c r="D7" s="96"/>
      <c r="E7" s="96"/>
      <c r="F7" s="96"/>
      <c r="G7" s="96"/>
      <c r="H7" s="96"/>
      <c r="I7" s="96"/>
      <c r="J7" s="96"/>
    </row>
    <row r="8" spans="1:10">
      <c r="A8" s="96"/>
      <c r="B8" s="96"/>
      <c r="C8" s="96"/>
      <c r="D8" s="96"/>
      <c r="E8" s="96"/>
      <c r="F8" s="96"/>
      <c r="G8" s="96"/>
      <c r="H8" s="96"/>
      <c r="I8" s="96"/>
      <c r="J8" s="96"/>
    </row>
    <row r="9" spans="1:10">
      <c r="A9" s="96"/>
      <c r="B9" s="96"/>
      <c r="C9" s="96"/>
      <c r="D9" s="96"/>
      <c r="E9" s="96"/>
      <c r="F9" s="96"/>
      <c r="G9" s="96"/>
      <c r="H9" s="96"/>
      <c r="I9" s="96"/>
      <c r="J9" s="96"/>
    </row>
    <row r="11" spans="1:10">
      <c r="A11" s="52" t="s">
        <v>51</v>
      </c>
    </row>
    <row r="12" spans="1:10">
      <c r="A12" s="97" t="s">
        <v>52</v>
      </c>
      <c r="B12" s="98"/>
      <c r="C12" s="98"/>
      <c r="D12" s="98"/>
      <c r="E12" s="98"/>
      <c r="F12" s="98"/>
      <c r="G12" s="98"/>
      <c r="H12" s="98"/>
      <c r="I12" s="98"/>
      <c r="J12" s="98"/>
    </row>
    <row r="13" spans="1:10">
      <c r="A13" s="98"/>
      <c r="B13" s="98"/>
      <c r="C13" s="98"/>
      <c r="D13" s="98"/>
      <c r="E13" s="98"/>
      <c r="F13" s="98"/>
      <c r="G13" s="98"/>
      <c r="H13" s="98"/>
      <c r="I13" s="98"/>
      <c r="J13" s="98"/>
    </row>
    <row r="14" spans="1:10">
      <c r="A14" s="98"/>
      <c r="B14" s="98"/>
      <c r="C14" s="98"/>
      <c r="D14" s="98"/>
      <c r="E14" s="98"/>
      <c r="F14" s="98"/>
      <c r="G14" s="98"/>
      <c r="H14" s="98"/>
      <c r="I14" s="98"/>
      <c r="J14" s="98"/>
    </row>
    <row r="15" spans="1:10">
      <c r="A15" s="98"/>
      <c r="B15" s="98"/>
      <c r="C15" s="98"/>
      <c r="D15" s="98"/>
      <c r="E15" s="98"/>
      <c r="F15" s="98"/>
      <c r="G15" s="98"/>
      <c r="H15" s="98"/>
      <c r="I15" s="98"/>
      <c r="J15" s="98"/>
    </row>
    <row r="16" spans="1:10">
      <c r="A16" s="98"/>
      <c r="B16" s="98"/>
      <c r="C16" s="98"/>
      <c r="D16" s="98"/>
      <c r="E16" s="98"/>
      <c r="F16" s="98"/>
      <c r="G16" s="98"/>
      <c r="H16" s="98"/>
      <c r="I16" s="98"/>
      <c r="J16" s="98"/>
    </row>
    <row r="17" spans="1:10">
      <c r="A17" s="98"/>
      <c r="B17" s="98"/>
      <c r="C17" s="98"/>
      <c r="D17" s="98"/>
      <c r="E17" s="98"/>
      <c r="F17" s="98"/>
      <c r="G17" s="98"/>
      <c r="H17" s="98"/>
      <c r="I17" s="98"/>
      <c r="J17" s="98"/>
    </row>
    <row r="18" spans="1:10">
      <c r="A18" s="98"/>
      <c r="B18" s="98"/>
      <c r="C18" s="98"/>
      <c r="D18" s="98"/>
      <c r="E18" s="98"/>
      <c r="F18" s="98"/>
      <c r="G18" s="98"/>
      <c r="H18" s="98"/>
      <c r="I18" s="98"/>
      <c r="J18" s="98"/>
    </row>
    <row r="19" spans="1:10">
      <c r="A19" s="98"/>
      <c r="B19" s="98"/>
      <c r="C19" s="98"/>
      <c r="D19" s="98"/>
      <c r="E19" s="98"/>
      <c r="F19" s="98"/>
      <c r="G19" s="98"/>
      <c r="H19" s="98"/>
      <c r="I19" s="98"/>
      <c r="J19" s="98"/>
    </row>
    <row r="21" spans="1:10">
      <c r="A21" s="52" t="s">
        <v>53</v>
      </c>
    </row>
    <row r="22" spans="1:10">
      <c r="A22" s="97" t="s">
        <v>54</v>
      </c>
      <c r="B22" s="97"/>
      <c r="C22" s="97"/>
      <c r="D22" s="97"/>
      <c r="E22" s="97"/>
      <c r="F22" s="97"/>
      <c r="G22" s="97"/>
      <c r="H22" s="97"/>
      <c r="I22" s="97"/>
      <c r="J22" s="97"/>
    </row>
    <row r="23" spans="1:10">
      <c r="A23" s="97"/>
      <c r="B23" s="97"/>
      <c r="C23" s="97"/>
      <c r="D23" s="97"/>
      <c r="E23" s="97"/>
      <c r="F23" s="97"/>
      <c r="G23" s="97"/>
      <c r="H23" s="97"/>
      <c r="I23" s="97"/>
      <c r="J23" s="97"/>
    </row>
    <row r="24" spans="1:10">
      <c r="A24" s="97"/>
      <c r="B24" s="97"/>
      <c r="C24" s="97"/>
      <c r="D24" s="97"/>
      <c r="E24" s="97"/>
      <c r="F24" s="97"/>
      <c r="G24" s="97"/>
      <c r="H24" s="97"/>
      <c r="I24" s="97"/>
      <c r="J24" s="97"/>
    </row>
    <row r="25" spans="1:10">
      <c r="A25" s="97"/>
      <c r="B25" s="97"/>
      <c r="C25" s="97"/>
      <c r="D25" s="97"/>
      <c r="E25" s="97"/>
      <c r="F25" s="97"/>
      <c r="G25" s="97"/>
      <c r="H25" s="97"/>
      <c r="I25" s="97"/>
      <c r="J25" s="97"/>
    </row>
    <row r="26" spans="1:10">
      <c r="A26" s="97"/>
      <c r="B26" s="97"/>
      <c r="C26" s="97"/>
      <c r="D26" s="97"/>
      <c r="E26" s="97"/>
      <c r="F26" s="97"/>
      <c r="G26" s="97"/>
      <c r="H26" s="97"/>
      <c r="I26" s="97"/>
      <c r="J26" s="97"/>
    </row>
    <row r="27" spans="1:10">
      <c r="A27" s="97"/>
      <c r="B27" s="97"/>
      <c r="C27" s="97"/>
      <c r="D27" s="97"/>
      <c r="E27" s="97"/>
      <c r="F27" s="97"/>
      <c r="G27" s="97"/>
      <c r="H27" s="97"/>
      <c r="I27" s="97"/>
      <c r="J27" s="97"/>
    </row>
    <row r="28" spans="1:10">
      <c r="A28" s="97"/>
      <c r="B28" s="97"/>
      <c r="C28" s="97"/>
      <c r="D28" s="97"/>
      <c r="E28" s="97"/>
      <c r="F28" s="97"/>
      <c r="G28" s="97"/>
      <c r="H28" s="97"/>
      <c r="I28" s="97"/>
      <c r="J28" s="97"/>
    </row>
    <row r="29" spans="1:10">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H6" sqref="H6"/>
    </sheetView>
  </sheetViews>
  <sheetFormatPr defaultRowHeight="18.75"/>
  <cols>
    <col min="1" max="1" width="14" customWidth="1"/>
    <col min="2" max="2" width="13.25" customWidth="1"/>
    <col min="4" max="4" width="14.75" customWidth="1"/>
    <col min="6" max="6" width="14.25" customWidth="1"/>
    <col min="8" max="8" width="15.625" customWidth="1"/>
  </cols>
  <sheetData>
    <row r="1" spans="1:8">
      <c r="A1" s="30" t="s">
        <v>55</v>
      </c>
      <c r="B1" s="31"/>
      <c r="C1" s="32"/>
      <c r="D1" s="33"/>
      <c r="E1" s="32"/>
      <c r="F1" s="33"/>
      <c r="G1" s="32"/>
      <c r="H1" s="33"/>
    </row>
    <row r="2" spans="1:8">
      <c r="A2" s="34"/>
      <c r="B2" s="32"/>
      <c r="C2" s="32"/>
      <c r="D2" s="33"/>
      <c r="E2" s="32"/>
      <c r="F2" s="33"/>
      <c r="G2" s="32"/>
      <c r="H2" s="33"/>
    </row>
    <row r="3" spans="1:8">
      <c r="A3" s="35" t="s">
        <v>56</v>
      </c>
      <c r="B3" s="35" t="s">
        <v>0</v>
      </c>
      <c r="C3" s="35" t="s">
        <v>57</v>
      </c>
      <c r="D3" s="36" t="s">
        <v>58</v>
      </c>
      <c r="E3" s="35" t="s">
        <v>59</v>
      </c>
      <c r="F3" s="36" t="s">
        <v>58</v>
      </c>
      <c r="G3" s="35" t="s">
        <v>60</v>
      </c>
      <c r="H3" s="36" t="s">
        <v>58</v>
      </c>
    </row>
    <row r="4" spans="1:8">
      <c r="A4" s="37" t="s">
        <v>61</v>
      </c>
      <c r="B4" s="37" t="s">
        <v>62</v>
      </c>
      <c r="C4" s="37"/>
      <c r="D4" s="38"/>
      <c r="E4" s="37" t="s">
        <v>63</v>
      </c>
      <c r="F4" s="38">
        <v>44408</v>
      </c>
      <c r="G4" s="37"/>
      <c r="H4" s="38"/>
    </row>
    <row r="5" spans="1:8">
      <c r="A5" s="37" t="s">
        <v>61</v>
      </c>
      <c r="B5" s="37" t="s">
        <v>64</v>
      </c>
      <c r="C5" s="37"/>
      <c r="D5" s="38"/>
      <c r="E5" s="37"/>
      <c r="F5" s="39"/>
      <c r="G5" s="37" t="s">
        <v>65</v>
      </c>
      <c r="H5" s="38">
        <v>44412</v>
      </c>
    </row>
    <row r="6" spans="1:8">
      <c r="A6" s="37" t="s">
        <v>61</v>
      </c>
      <c r="B6" s="37"/>
      <c r="C6" s="37"/>
      <c r="D6" s="39"/>
      <c r="E6" s="37"/>
      <c r="F6" s="39"/>
      <c r="G6" s="37"/>
      <c r="H6" s="39"/>
    </row>
    <row r="7" spans="1:8">
      <c r="A7" s="37" t="s">
        <v>61</v>
      </c>
      <c r="B7" s="37"/>
      <c r="C7" s="37"/>
      <c r="D7" s="39"/>
      <c r="E7" s="37"/>
      <c r="F7" s="39"/>
      <c r="G7" s="37"/>
      <c r="H7" s="39"/>
    </row>
    <row r="8" spans="1:8">
      <c r="A8" s="37" t="s">
        <v>61</v>
      </c>
      <c r="B8" s="37"/>
      <c r="C8" s="37"/>
      <c r="D8" s="39"/>
      <c r="E8" s="37"/>
      <c r="F8" s="39"/>
      <c r="G8" s="37"/>
      <c r="H8" s="39"/>
    </row>
    <row r="9" spans="1:8">
      <c r="A9" s="37" t="s">
        <v>61</v>
      </c>
      <c r="B9" s="37"/>
      <c r="C9" s="37"/>
      <c r="D9" s="39"/>
      <c r="E9" s="37"/>
      <c r="F9" s="39"/>
      <c r="G9" s="37"/>
      <c r="H9" s="39"/>
    </row>
    <row r="10" spans="1:8">
      <c r="A10" s="37" t="s">
        <v>61</v>
      </c>
      <c r="B10" s="37"/>
      <c r="C10" s="37"/>
      <c r="D10" s="39"/>
      <c r="E10" s="37"/>
      <c r="F10" s="39"/>
      <c r="G10" s="37"/>
      <c r="H10" s="39"/>
    </row>
    <row r="11" spans="1:8">
      <c r="A11" s="37" t="s">
        <v>61</v>
      </c>
      <c r="B11" s="37"/>
      <c r="C11" s="37"/>
      <c r="D11" s="39"/>
      <c r="E11" s="37"/>
      <c r="F11" s="39"/>
      <c r="G11" s="37"/>
      <c r="H11" s="39"/>
    </row>
    <row r="12" spans="1:8">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木村壽巳</dc:creator>
  <cp:keywords/>
  <dc:description/>
  <cp:lastModifiedBy/>
  <cp:revision/>
  <dcterms:created xsi:type="dcterms:W3CDTF">2020-09-18T03:10:57Z</dcterms:created>
  <dcterms:modified xsi:type="dcterms:W3CDTF">2021-08-04T06:14:34Z</dcterms:modified>
  <cp:category/>
  <cp:contentStatus/>
</cp:coreProperties>
</file>