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sor\Desktop\"/>
    </mc:Choice>
  </mc:AlternateContent>
  <xr:revisionPtr revIDLastSave="0" documentId="13_ncr:1_{58986036-E9CA-4BCE-9733-F10F2F12F05F}" xr6:coauthVersionLast="47" xr6:coauthVersionMax="47" xr10:uidLastSave="{00000000-0000-0000-0000-000000000000}"/>
  <bookViews>
    <workbookView xWindow="465" yWindow="75" windowWidth="28320" windowHeight="1489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<sst xmlns="http://schemas.openxmlformats.org/spreadsheetml/2006/main" count="53" uniqueCount="42">
  <si>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</si>
  <si>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</si>
  <si>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</si>
  <si>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</si>
  <si>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</si>
  <si>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</si>
  <si>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</si>
  <si>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</si>
  <si>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</si>
  <si>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</si>
  <si>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</si>
  <si>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</si>
  <si>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</si>
  <si>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</si>
  <si>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</si>
  <si>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</si>
  <si>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</si>
  <si>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</si>
  <si>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</si>
  <si>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</si>
  <si>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</si>
  <si>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</si>
  <si>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</si>
  <si>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</si>
  <si>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</si>
  <si>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</si>
  <si>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</si>
  <si>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</si>
  <si>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</si>
  <si>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</si>
  <si>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</si>
  <si>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</si>
  <si>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</si>
  <si>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</si>
  <si>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</si>
  <si>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EURJPY</t>
    <phoneticPr fontId="1"/>
  </si>
  <si>
    <t>1H</t>
    <phoneticPr fontId="1"/>
  </si>
  <si>
    <t>思ったようには伸びなくてFib2の勝率は50%でした。</t>
    <rPh sb="0" eb="1">
      <t>オモ</t>
    </rPh>
    <rPh sb="7" eb="8">
      <t>ノ</t>
    </rPh>
    <rPh sb="17" eb="19">
      <t>ショウリツ</t>
    </rPh>
    <phoneticPr fontId="1"/>
  </si>
  <si>
    <t>MAの傾きや10SMAと20SMの乖離で下降や上昇継続でFib2まで到達するｴﾝﾄﾘｰﾎﾟｲﾝﾄを私なりにえらびました。</t>
    <rPh sb="3" eb="4">
      <t>カタム</t>
    </rPh>
    <rPh sb="17" eb="19">
      <t>カイリ</t>
    </rPh>
    <rPh sb="20" eb="22">
      <t>カコウ</t>
    </rPh>
    <rPh sb="23" eb="25">
      <t>ジョウショウ</t>
    </rPh>
    <rPh sb="25" eb="27">
      <t>ケイゾク</t>
    </rPh>
    <rPh sb="34" eb="36">
      <t>トウタツ</t>
    </rPh>
    <rPh sb="49" eb="50">
      <t>ワタシ</t>
    </rPh>
    <phoneticPr fontId="1"/>
  </si>
  <si>
    <t>EUR/JPY</t>
    <phoneticPr fontId="5"/>
  </si>
  <si>
    <t>〇</t>
    <phoneticPr fontId="1"/>
  </si>
  <si>
    <t>Fib2での決済　損益費の値が1番高いので勝率が上がるｴﾝﾄﾘｰﾎﾟｲﾝﾄを考えます。</t>
    <rPh sb="6" eb="8">
      <t>ケッサイ</t>
    </rPh>
    <rPh sb="9" eb="10">
      <t>ソン</t>
    </rPh>
    <rPh sb="10" eb="11">
      <t>エキ</t>
    </rPh>
    <rPh sb="11" eb="12">
      <t>ヒ</t>
    </rPh>
    <rPh sb="13" eb="14">
      <t>アタイ</t>
    </rPh>
    <rPh sb="16" eb="17">
      <t>バン</t>
    </rPh>
    <rPh sb="17" eb="18">
      <t>タカ</t>
    </rPh>
    <rPh sb="21" eb="23">
      <t>ショウリツ</t>
    </rPh>
    <rPh sb="24" eb="25">
      <t>ア</t>
    </rPh>
    <rPh sb="38" eb="39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</si>
</sst>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31</xdr:col>
      <xdr:colOff>335929</xdr:colOff>
      <xdr:row>66</xdr:row>
      <xdr:rowOff>87108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EB8578BE-0042-4109-96A7-FEB19A2BC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440670" cy="123710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31</xdr:col>
      <xdr:colOff>317499</xdr:colOff>
      <xdr:row>67</xdr:row>
      <xdr:rowOff>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CB18A419-43C3-40BD-ADD9-51EFD92C3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422240" cy="124700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FFFFFF"/>
      </a:dk1>
      <a:lt1>
        <a:sysClr val="window" lastClr="000000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3" sqref="C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33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4" t="s">
        <v>3</v>
      </c>
      <c r="H6" s="85"/>
      <c r="I6" s="91"/>
      <c r="J6" s="84" t="s">
        <v>22</v>
      </c>
      <c r="K6" s="85"/>
      <c r="L6" s="91"/>
      <c r="M6" s="84" t="s">
        <v>23</v>
      </c>
      <c r="N6" s="85"/>
      <c r="O6" s="91"/>
    </row>
    <row r="7" spans="1:18" ht="19.5" thickBot="1" x14ac:dyDescent="0.45">
      <c r="A7" s="27"/>
      <c r="B7" s="27" t="s">
        <v>2</v>
      </c>
      <c r="C7" s="64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22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43319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43321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43322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>
        <v>43329</v>
      </c>
      <c r="C12" s="47">
        <v>1</v>
      </c>
      <c r="D12" s="57">
        <v>-1</v>
      </c>
      <c r="E12" s="58">
        <v>-1</v>
      </c>
      <c r="F12" s="59">
        <v>-1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-3356.1304090229996</v>
      </c>
      <c r="N12" s="45">
        <f t="shared" si="9"/>
        <v>-3423.4983750000001</v>
      </c>
      <c r="O12" s="46">
        <f t="shared" si="10"/>
        <v>-3573.0480000000002</v>
      </c>
      <c r="P12" s="40"/>
      <c r="Q12" s="40"/>
      <c r="R12" s="40"/>
    </row>
    <row r="13" spans="1:18" x14ac:dyDescent="0.4">
      <c r="A13" s="9">
        <v>5</v>
      </c>
      <c r="B13" s="5">
        <v>43335</v>
      </c>
      <c r="C13" s="47">
        <v>1</v>
      </c>
      <c r="D13" s="57">
        <v>1.27</v>
      </c>
      <c r="E13" s="58">
        <v>1.5</v>
      </c>
      <c r="F13" s="80">
        <v>2</v>
      </c>
      <c r="G13" s="22">
        <f t="shared" si="2"/>
        <v>112649.30027595242</v>
      </c>
      <c r="H13" s="22">
        <f t="shared" si="3"/>
        <v>115674.30426062501</v>
      </c>
      <c r="I13" s="22">
        <f t="shared" si="4"/>
        <v>122460.26512000001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3465.8565600000002</v>
      </c>
      <c r="M13" s="44">
        <f t="shared" ref="M13:M58" si="14">IF(D13="","",J13*D13)</f>
        <v>4134.4170508754332</v>
      </c>
      <c r="N13" s="45">
        <f t="shared" ref="N13:N58" si="15">IF(E13="","",K13*E13)</f>
        <v>4981.190135625</v>
      </c>
      <c r="O13" s="46">
        <f t="shared" ref="O13:O58" si="16">IF(F13="","",L13*F13)</f>
        <v>6931.7131200000003</v>
      </c>
      <c r="P13" s="40"/>
      <c r="Q13" s="40"/>
      <c r="R13" s="40"/>
    </row>
    <row r="14" spans="1:18" x14ac:dyDescent="0.4">
      <c r="A14" s="9">
        <v>6</v>
      </c>
      <c r="B14" s="5">
        <v>43339</v>
      </c>
      <c r="C14" s="47">
        <v>2</v>
      </c>
      <c r="D14" s="57">
        <v>1.27</v>
      </c>
      <c r="E14" s="58">
        <v>1.5</v>
      </c>
      <c r="F14" s="59">
        <v>2</v>
      </c>
      <c r="G14" s="22">
        <f t="shared" si="2"/>
        <v>116941.23861646622</v>
      </c>
      <c r="H14" s="22">
        <f t="shared" si="3"/>
        <v>120879.64795235313</v>
      </c>
      <c r="I14" s="22">
        <f t="shared" si="4"/>
        <v>129807.88102720001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3673.8079536</v>
      </c>
      <c r="M14" s="44">
        <f t="shared" si="14"/>
        <v>4291.9383405137869</v>
      </c>
      <c r="N14" s="45">
        <f t="shared" si="15"/>
        <v>5205.3436917281251</v>
      </c>
      <c r="O14" s="46">
        <f t="shared" si="16"/>
        <v>7347.6159072</v>
      </c>
      <c r="P14" s="40"/>
      <c r="Q14" s="40"/>
      <c r="R14" s="40"/>
    </row>
    <row r="15" spans="1:18" x14ac:dyDescent="0.4">
      <c r="A15" s="9">
        <v>7</v>
      </c>
      <c r="B15" s="5">
        <v>43340</v>
      </c>
      <c r="C15" s="47">
        <v>1</v>
      </c>
      <c r="D15" s="57">
        <v>1.27</v>
      </c>
      <c r="E15" s="58">
        <v>1.5</v>
      </c>
      <c r="F15" s="59">
        <v>-1</v>
      </c>
      <c r="G15" s="22">
        <f t="shared" si="2"/>
        <v>121396.69980775358</v>
      </c>
      <c r="H15" s="22">
        <f t="shared" si="3"/>
        <v>126319.23211020902</v>
      </c>
      <c r="I15" s="22">
        <f t="shared" si="4"/>
        <v>125913.64459638401</v>
      </c>
      <c r="J15" s="44">
        <f t="shared" si="11"/>
        <v>3508.2371584939865</v>
      </c>
      <c r="K15" s="45">
        <f t="shared" si="12"/>
        <v>3626.3894385705939</v>
      </c>
      <c r="L15" s="46">
        <f t="shared" si="13"/>
        <v>3894.2364308160004</v>
      </c>
      <c r="M15" s="44">
        <f t="shared" si="14"/>
        <v>4455.4611912873634</v>
      </c>
      <c r="N15" s="45">
        <f t="shared" si="15"/>
        <v>5439.5841578558911</v>
      </c>
      <c r="O15" s="46">
        <f t="shared" si="16"/>
        <v>-3894.2364308160004</v>
      </c>
      <c r="P15" s="40"/>
      <c r="Q15" s="40"/>
      <c r="R15" s="40"/>
    </row>
    <row r="16" spans="1:18" x14ac:dyDescent="0.4">
      <c r="A16" s="9">
        <v>8</v>
      </c>
      <c r="B16" s="5">
        <v>43342</v>
      </c>
      <c r="C16" s="47">
        <v>2</v>
      </c>
      <c r="D16" s="57">
        <v>1.27</v>
      </c>
      <c r="E16" s="58">
        <v>1.5</v>
      </c>
      <c r="F16" s="59">
        <v>2</v>
      </c>
      <c r="G16" s="22">
        <f t="shared" si="2"/>
        <v>126021.91407042899</v>
      </c>
      <c r="H16" s="22">
        <f t="shared" si="3"/>
        <v>132003.59755516844</v>
      </c>
      <c r="I16" s="22">
        <f t="shared" si="4"/>
        <v>133468.46327216705</v>
      </c>
      <c r="J16" s="44">
        <f t="shared" si="11"/>
        <v>3641.9009942326074</v>
      </c>
      <c r="K16" s="45">
        <f t="shared" si="12"/>
        <v>3789.5769633062705</v>
      </c>
      <c r="L16" s="46">
        <f t="shared" si="13"/>
        <v>3777.40933789152</v>
      </c>
      <c r="M16" s="44">
        <f t="shared" si="14"/>
        <v>4625.2142626754112</v>
      </c>
      <c r="N16" s="45">
        <f t="shared" si="15"/>
        <v>5684.365444959406</v>
      </c>
      <c r="O16" s="46">
        <f t="shared" si="16"/>
        <v>7554.8186757830399</v>
      </c>
      <c r="P16" s="40"/>
      <c r="Q16" s="40"/>
      <c r="R16" s="40"/>
    </row>
    <row r="17" spans="1:18" x14ac:dyDescent="0.4">
      <c r="A17" s="9">
        <v>9</v>
      </c>
      <c r="B17" s="5">
        <v>43347</v>
      </c>
      <c r="C17" s="47">
        <v>2</v>
      </c>
      <c r="D17" s="57">
        <v>1.27</v>
      </c>
      <c r="E17" s="58">
        <v>1.5</v>
      </c>
      <c r="F17" s="59">
        <v>2</v>
      </c>
      <c r="G17" s="22">
        <f t="shared" si="2"/>
        <v>130823.34899651233</v>
      </c>
      <c r="H17" s="22">
        <f t="shared" si="3"/>
        <v>137943.75944515102</v>
      </c>
      <c r="I17" s="22">
        <f t="shared" si="4"/>
        <v>141476.57106849708</v>
      </c>
      <c r="J17" s="44">
        <f t="shared" si="11"/>
        <v>3780.6574221128694</v>
      </c>
      <c r="K17" s="45">
        <f t="shared" si="12"/>
        <v>3960.1079266550532</v>
      </c>
      <c r="L17" s="46">
        <f t="shared" si="13"/>
        <v>4004.0538981650116</v>
      </c>
      <c r="M17" s="44">
        <f t="shared" si="14"/>
        <v>4801.4349260833442</v>
      </c>
      <c r="N17" s="45">
        <f t="shared" si="15"/>
        <v>5940.1618899825799</v>
      </c>
      <c r="O17" s="46">
        <f t="shared" si="16"/>
        <v>8008.1077963300231</v>
      </c>
      <c r="P17" s="40"/>
      <c r="Q17" s="40"/>
      <c r="R17" s="40"/>
    </row>
    <row r="18" spans="1:18" x14ac:dyDescent="0.4">
      <c r="A18" s="9">
        <v>10</v>
      </c>
      <c r="B18" s="5">
        <v>43348</v>
      </c>
      <c r="C18" s="47">
        <v>1</v>
      </c>
      <c r="D18" s="57">
        <v>1.27</v>
      </c>
      <c r="E18" s="58">
        <v>1.5</v>
      </c>
      <c r="F18" s="59">
        <v>-1</v>
      </c>
      <c r="G18" s="22">
        <f t="shared" si="2"/>
        <v>135807.71859327945</v>
      </c>
      <c r="H18" s="22">
        <f t="shared" si="3"/>
        <v>144151.22862018281</v>
      </c>
      <c r="I18" s="22">
        <f t="shared" si="4"/>
        <v>137232.27393644216</v>
      </c>
      <c r="J18" s="44">
        <f t="shared" si="11"/>
        <v>3924.7004698953697</v>
      </c>
      <c r="K18" s="45">
        <f t="shared" si="12"/>
        <v>4138.3127833545304</v>
      </c>
      <c r="L18" s="46">
        <f t="shared" si="13"/>
        <v>4244.2971320549123</v>
      </c>
      <c r="M18" s="44">
        <f t="shared" si="14"/>
        <v>4984.3695967671192</v>
      </c>
      <c r="N18" s="45">
        <f t="shared" si="15"/>
        <v>6207.4691750317961</v>
      </c>
      <c r="O18" s="46">
        <f t="shared" si="16"/>
        <v>-4244.2971320549123</v>
      </c>
      <c r="P18" s="40"/>
      <c r="Q18" s="40"/>
      <c r="R18" s="40"/>
    </row>
    <row r="19" spans="1:18" x14ac:dyDescent="0.4">
      <c r="A19" s="9">
        <v>11</v>
      </c>
      <c r="B19" s="5">
        <v>43349</v>
      </c>
      <c r="C19" s="47">
        <v>2</v>
      </c>
      <c r="D19" s="57">
        <v>-1</v>
      </c>
      <c r="E19" s="58">
        <v>-1</v>
      </c>
      <c r="F19" s="59">
        <v>-1</v>
      </c>
      <c r="G19" s="22">
        <f t="shared" si="2"/>
        <v>131733.48703548106</v>
      </c>
      <c r="H19" s="22">
        <f t="shared" si="3"/>
        <v>139826.69176157733</v>
      </c>
      <c r="I19" s="22">
        <f t="shared" si="4"/>
        <v>133115.30571834889</v>
      </c>
      <c r="J19" s="44">
        <f t="shared" si="11"/>
        <v>4074.2315577983836</v>
      </c>
      <c r="K19" s="45">
        <f t="shared" si="12"/>
        <v>4324.5368586054838</v>
      </c>
      <c r="L19" s="46">
        <f t="shared" si="13"/>
        <v>4116.968218093265</v>
      </c>
      <c r="M19" s="44">
        <f t="shared" si="14"/>
        <v>-4074.2315577983836</v>
      </c>
      <c r="N19" s="45">
        <f t="shared" si="15"/>
        <v>-4324.5368586054838</v>
      </c>
      <c r="O19" s="46">
        <f t="shared" si="16"/>
        <v>-4116.968218093265</v>
      </c>
      <c r="P19" s="40"/>
      <c r="Q19" s="40"/>
      <c r="R19" s="40"/>
    </row>
    <row r="20" spans="1:18" x14ac:dyDescent="0.4">
      <c r="A20" s="9">
        <v>12</v>
      </c>
      <c r="B20" s="5">
        <v>43349</v>
      </c>
      <c r="C20" s="47">
        <v>2</v>
      </c>
      <c r="D20" s="57">
        <v>1.27</v>
      </c>
      <c r="E20" s="58">
        <v>1.5</v>
      </c>
      <c r="F20" s="59">
        <v>2</v>
      </c>
      <c r="G20" s="22">
        <f t="shared" si="2"/>
        <v>136752.53289153287</v>
      </c>
      <c r="H20" s="22">
        <f t="shared" si="3"/>
        <v>146118.89289084831</v>
      </c>
      <c r="I20" s="22">
        <f t="shared" si="4"/>
        <v>141102.22406144982</v>
      </c>
      <c r="J20" s="44">
        <f t="shared" si="11"/>
        <v>3952.0046110644316</v>
      </c>
      <c r="K20" s="45">
        <f t="shared" si="12"/>
        <v>4194.8007528473199</v>
      </c>
      <c r="L20" s="46">
        <f t="shared" si="13"/>
        <v>3993.4591715504666</v>
      </c>
      <c r="M20" s="44">
        <f t="shared" si="14"/>
        <v>5019.0458560518282</v>
      </c>
      <c r="N20" s="45">
        <f t="shared" si="15"/>
        <v>6292.2011292709794</v>
      </c>
      <c r="O20" s="46">
        <f t="shared" si="16"/>
        <v>7986.9183431009333</v>
      </c>
      <c r="P20" s="40"/>
      <c r="Q20" s="40"/>
      <c r="R20" s="40"/>
    </row>
    <row r="21" spans="1:18" x14ac:dyDescent="0.4">
      <c r="A21" s="9">
        <v>13</v>
      </c>
      <c r="B21" s="5">
        <v>43355</v>
      </c>
      <c r="C21" s="47">
        <v>2</v>
      </c>
      <c r="D21" s="57">
        <v>-1</v>
      </c>
      <c r="E21" s="58">
        <v>-1</v>
      </c>
      <c r="F21" s="59">
        <v>-1</v>
      </c>
      <c r="G21" s="22">
        <f t="shared" si="2"/>
        <v>132649.95690478687</v>
      </c>
      <c r="H21" s="22">
        <f t="shared" si="3"/>
        <v>141735.32610412285</v>
      </c>
      <c r="I21" s="22">
        <f t="shared" si="4"/>
        <v>136869.15733960632</v>
      </c>
      <c r="J21" s="44">
        <f t="shared" si="11"/>
        <v>4102.5759867459856</v>
      </c>
      <c r="K21" s="45">
        <f t="shared" si="12"/>
        <v>4383.5667867254488</v>
      </c>
      <c r="L21" s="46">
        <f t="shared" si="13"/>
        <v>4233.0667218434946</v>
      </c>
      <c r="M21" s="44">
        <f t="shared" si="14"/>
        <v>-4102.5759867459856</v>
      </c>
      <c r="N21" s="45">
        <f t="shared" si="15"/>
        <v>-4383.5667867254488</v>
      </c>
      <c r="O21" s="46">
        <f t="shared" si="16"/>
        <v>-4233.0667218434946</v>
      </c>
      <c r="P21" s="40"/>
      <c r="Q21" s="40"/>
      <c r="R21" s="40"/>
    </row>
    <row r="22" spans="1:18" x14ac:dyDescent="0.4">
      <c r="A22" s="9">
        <v>14</v>
      </c>
      <c r="B22" s="5">
        <v>43356</v>
      </c>
      <c r="C22" s="47">
        <v>1</v>
      </c>
      <c r="D22" s="57">
        <v>-1</v>
      </c>
      <c r="E22" s="58">
        <v>-1</v>
      </c>
      <c r="F22" s="59">
        <v>-1</v>
      </c>
      <c r="G22" s="22">
        <f t="shared" si="2"/>
        <v>128670.45819764327</v>
      </c>
      <c r="H22" s="22">
        <f t="shared" si="3"/>
        <v>137483.26632099916</v>
      </c>
      <c r="I22" s="22">
        <f t="shared" si="4"/>
        <v>132763.08261941813</v>
      </c>
      <c r="J22" s="44">
        <f t="shared" si="11"/>
        <v>3979.4987071436062</v>
      </c>
      <c r="K22" s="45">
        <f t="shared" si="12"/>
        <v>4252.0597831236855</v>
      </c>
      <c r="L22" s="46">
        <f t="shared" si="13"/>
        <v>4106.0747201881895</v>
      </c>
      <c r="M22" s="44">
        <f t="shared" si="14"/>
        <v>-3979.4987071436062</v>
      </c>
      <c r="N22" s="45">
        <f t="shared" si="15"/>
        <v>-4252.0597831236855</v>
      </c>
      <c r="O22" s="46">
        <f t="shared" si="16"/>
        <v>-4106.0747201881895</v>
      </c>
      <c r="P22" s="40"/>
      <c r="Q22" s="40"/>
      <c r="R22" s="40"/>
    </row>
    <row r="23" spans="1:18" x14ac:dyDescent="0.4">
      <c r="A23" s="9">
        <v>15</v>
      </c>
      <c r="B23" s="5">
        <v>43363</v>
      </c>
      <c r="C23" s="47">
        <v>2</v>
      </c>
      <c r="D23" s="57">
        <v>-1</v>
      </c>
      <c r="E23" s="58">
        <v>-1</v>
      </c>
      <c r="F23" s="80">
        <v>-1</v>
      </c>
      <c r="G23" s="22">
        <f t="shared" si="2"/>
        <v>124810.34445171397</v>
      </c>
      <c r="H23" s="22">
        <f t="shared" si="3"/>
        <v>133358.76833136918</v>
      </c>
      <c r="I23" s="22">
        <f t="shared" si="4"/>
        <v>128780.19014083559</v>
      </c>
      <c r="J23" s="44">
        <f t="shared" si="11"/>
        <v>3860.1137459292977</v>
      </c>
      <c r="K23" s="45">
        <f t="shared" si="12"/>
        <v>4124.4979896299747</v>
      </c>
      <c r="L23" s="46">
        <f t="shared" si="13"/>
        <v>3982.8924785825438</v>
      </c>
      <c r="M23" s="44">
        <f t="shared" si="14"/>
        <v>-3860.1137459292977</v>
      </c>
      <c r="N23" s="45">
        <f t="shared" si="15"/>
        <v>-4124.4979896299747</v>
      </c>
      <c r="O23" s="46">
        <f t="shared" si="16"/>
        <v>-3982.8924785825438</v>
      </c>
      <c r="P23" s="40"/>
      <c r="Q23" s="40"/>
      <c r="R23" s="40"/>
    </row>
    <row r="24" spans="1:18" x14ac:dyDescent="0.4">
      <c r="A24" s="9">
        <v>16</v>
      </c>
      <c r="B24" s="5">
        <v>43363</v>
      </c>
      <c r="C24" s="47">
        <v>1</v>
      </c>
      <c r="D24" s="57">
        <v>1.27</v>
      </c>
      <c r="E24" s="58">
        <v>1.5</v>
      </c>
      <c r="F24" s="59">
        <v>2</v>
      </c>
      <c r="G24" s="22">
        <f t="shared" si="2"/>
        <v>129565.61857532428</v>
      </c>
      <c r="H24" s="22">
        <f t="shared" si="3"/>
        <v>139359.91290628081</v>
      </c>
      <c r="I24" s="22">
        <f t="shared" si="4"/>
        <v>136507.00154928572</v>
      </c>
      <c r="J24" s="44">
        <f t="shared" si="11"/>
        <v>3744.3103335514188</v>
      </c>
      <c r="K24" s="45">
        <f t="shared" si="12"/>
        <v>4000.7630499410752</v>
      </c>
      <c r="L24" s="46">
        <f t="shared" si="13"/>
        <v>3863.4057042250674</v>
      </c>
      <c r="M24" s="44">
        <f t="shared" si="14"/>
        <v>4755.274123610302</v>
      </c>
      <c r="N24" s="45">
        <f t="shared" si="15"/>
        <v>6001.1445749116128</v>
      </c>
      <c r="O24" s="46">
        <f t="shared" si="16"/>
        <v>7726.8114084501349</v>
      </c>
      <c r="P24" s="40"/>
      <c r="Q24" s="40"/>
      <c r="R24" s="40"/>
    </row>
    <row r="25" spans="1:18" x14ac:dyDescent="0.4">
      <c r="A25" s="9">
        <v>17</v>
      </c>
      <c r="B25" s="5">
        <v>43367</v>
      </c>
      <c r="C25" s="47">
        <v>2</v>
      </c>
      <c r="D25" s="57">
        <v>1.27</v>
      </c>
      <c r="E25" s="58">
        <v>1.5</v>
      </c>
      <c r="F25" s="59">
        <v>2</v>
      </c>
      <c r="G25" s="22">
        <f t="shared" si="2"/>
        <v>134502.06864304413</v>
      </c>
      <c r="H25" s="22">
        <f t="shared" si="3"/>
        <v>145631.10898706343</v>
      </c>
      <c r="I25" s="22">
        <f t="shared" si="4"/>
        <v>144697.42164224287</v>
      </c>
      <c r="J25" s="44">
        <f t="shared" si="11"/>
        <v>3886.9685572597282</v>
      </c>
      <c r="K25" s="45">
        <f t="shared" si="12"/>
        <v>4180.7973871884242</v>
      </c>
      <c r="L25" s="46">
        <f t="shared" si="13"/>
        <v>4095.2100464785713</v>
      </c>
      <c r="M25" s="44">
        <f t="shared" si="14"/>
        <v>4936.4500677198548</v>
      </c>
      <c r="N25" s="45">
        <f t="shared" si="15"/>
        <v>6271.1960807826363</v>
      </c>
      <c r="O25" s="46">
        <f t="shared" si="16"/>
        <v>8190.4200929571425</v>
      </c>
      <c r="P25" s="40"/>
      <c r="Q25" s="40"/>
      <c r="R25" s="40"/>
    </row>
    <row r="26" spans="1:18" x14ac:dyDescent="0.4">
      <c r="A26" s="9">
        <v>18</v>
      </c>
      <c r="B26" s="5">
        <v>43370</v>
      </c>
      <c r="C26" s="47">
        <v>2</v>
      </c>
      <c r="D26" s="57">
        <v>1.27</v>
      </c>
      <c r="E26" s="58">
        <v>1.5</v>
      </c>
      <c r="F26" s="59">
        <v>2</v>
      </c>
      <c r="G26" s="22">
        <f t="shared" si="2"/>
        <v>139626.5974583441</v>
      </c>
      <c r="H26" s="22">
        <f t="shared" si="3"/>
        <v>152184.50889148129</v>
      </c>
      <c r="I26" s="22">
        <f t="shared" si="4"/>
        <v>153379.26694077745</v>
      </c>
      <c r="J26" s="44">
        <f t="shared" si="11"/>
        <v>4035.0620592913237</v>
      </c>
      <c r="K26" s="45">
        <f t="shared" si="12"/>
        <v>4368.9332696119027</v>
      </c>
      <c r="L26" s="46">
        <f t="shared" si="13"/>
        <v>4340.922649267286</v>
      </c>
      <c r="M26" s="44">
        <f t="shared" si="14"/>
        <v>5124.528815299981</v>
      </c>
      <c r="N26" s="45">
        <f t="shared" si="15"/>
        <v>6553.3999044178545</v>
      </c>
      <c r="O26" s="46">
        <f t="shared" si="16"/>
        <v>8681.8452985345721</v>
      </c>
      <c r="P26" s="40"/>
      <c r="Q26" s="40"/>
      <c r="R26" s="40"/>
    </row>
    <row r="27" spans="1:18" x14ac:dyDescent="0.4">
      <c r="A27" s="9">
        <v>19</v>
      </c>
      <c r="B27" s="5">
        <v>43375</v>
      </c>
      <c r="C27" s="47">
        <v>2</v>
      </c>
      <c r="D27" s="57">
        <v>1.27</v>
      </c>
      <c r="E27" s="58">
        <v>1.5</v>
      </c>
      <c r="F27" s="59">
        <v>2</v>
      </c>
      <c r="G27" s="22">
        <f t="shared" si="2"/>
        <v>144946.37082150701</v>
      </c>
      <c r="H27" s="22">
        <f t="shared" si="3"/>
        <v>159032.81179159795</v>
      </c>
      <c r="I27" s="22">
        <f t="shared" si="4"/>
        <v>162582.02295722411</v>
      </c>
      <c r="J27" s="44">
        <f t="shared" si="11"/>
        <v>4188.7979237503232</v>
      </c>
      <c r="K27" s="45">
        <f t="shared" si="12"/>
        <v>4565.5352667444386</v>
      </c>
      <c r="L27" s="46">
        <f t="shared" si="13"/>
        <v>4601.3780082233234</v>
      </c>
      <c r="M27" s="44">
        <f t="shared" si="14"/>
        <v>5319.7733631629108</v>
      </c>
      <c r="N27" s="45">
        <f t="shared" si="15"/>
        <v>6848.3029001166578</v>
      </c>
      <c r="O27" s="46">
        <f t="shared" si="16"/>
        <v>9202.7560164466468</v>
      </c>
      <c r="P27" s="40"/>
      <c r="Q27" s="40"/>
      <c r="R27" s="40"/>
    </row>
    <row r="28" spans="1:18" x14ac:dyDescent="0.4">
      <c r="A28" s="9">
        <v>20</v>
      </c>
      <c r="B28" s="5">
        <v>43378</v>
      </c>
      <c r="C28" s="47">
        <v>2</v>
      </c>
      <c r="D28" s="57">
        <v>-1</v>
      </c>
      <c r="E28" s="58">
        <v>-1</v>
      </c>
      <c r="F28" s="59">
        <v>-1</v>
      </c>
      <c r="G28" s="22">
        <f t="shared" si="2"/>
        <v>140597.97969686179</v>
      </c>
      <c r="H28" s="22">
        <f t="shared" si="3"/>
        <v>154261.82743785001</v>
      </c>
      <c r="I28" s="22">
        <f t="shared" si="4"/>
        <v>157704.56226850738</v>
      </c>
      <c r="J28" s="44">
        <f t="shared" si="11"/>
        <v>4348.3911246452099</v>
      </c>
      <c r="K28" s="45">
        <f t="shared" si="12"/>
        <v>4770.9843537479383</v>
      </c>
      <c r="L28" s="46">
        <f t="shared" si="13"/>
        <v>4877.4606887167229</v>
      </c>
      <c r="M28" s="44">
        <f t="shared" si="14"/>
        <v>-4348.3911246452099</v>
      </c>
      <c r="N28" s="45">
        <f t="shared" si="15"/>
        <v>-4770.9843537479383</v>
      </c>
      <c r="O28" s="46">
        <f t="shared" si="16"/>
        <v>-4877.4606887167229</v>
      </c>
      <c r="P28" s="40"/>
      <c r="Q28" s="40"/>
      <c r="R28" s="40"/>
    </row>
    <row r="29" spans="1:18" x14ac:dyDescent="0.4">
      <c r="A29" s="9">
        <v>21</v>
      </c>
      <c r="B29" s="5">
        <v>43382</v>
      </c>
      <c r="C29" s="47">
        <v>1</v>
      </c>
      <c r="D29" s="57">
        <v>-1</v>
      </c>
      <c r="E29" s="58">
        <v>-1</v>
      </c>
      <c r="F29" s="80">
        <v>-1</v>
      </c>
      <c r="G29" s="22">
        <f t="shared" si="2"/>
        <v>136380.04030595595</v>
      </c>
      <c r="H29" s="22">
        <f t="shared" si="3"/>
        <v>149633.9726147145</v>
      </c>
      <c r="I29" s="22">
        <f t="shared" si="4"/>
        <v>152973.42540045216</v>
      </c>
      <c r="J29" s="44">
        <f t="shared" si="11"/>
        <v>4217.9393909058535</v>
      </c>
      <c r="K29" s="45">
        <f t="shared" si="12"/>
        <v>4627.8548231354998</v>
      </c>
      <c r="L29" s="46">
        <f t="shared" si="13"/>
        <v>4731.1368680552214</v>
      </c>
      <c r="M29" s="44">
        <f t="shared" si="14"/>
        <v>-4217.9393909058535</v>
      </c>
      <c r="N29" s="45">
        <f t="shared" si="15"/>
        <v>-4627.8548231354998</v>
      </c>
      <c r="O29" s="46">
        <f t="shared" si="16"/>
        <v>-4731.1368680552214</v>
      </c>
      <c r="P29" s="40"/>
      <c r="Q29" s="40"/>
      <c r="R29" s="40"/>
    </row>
    <row r="30" spans="1:18" x14ac:dyDescent="0.4">
      <c r="A30" s="9">
        <v>22</v>
      </c>
      <c r="B30" s="5">
        <v>43383</v>
      </c>
      <c r="C30" s="47">
        <v>1</v>
      </c>
      <c r="D30" s="57">
        <v>-1</v>
      </c>
      <c r="E30" s="58">
        <v>-1</v>
      </c>
      <c r="F30" s="80">
        <v>-1</v>
      </c>
      <c r="G30" s="22">
        <f t="shared" si="2"/>
        <v>132288.63909677727</v>
      </c>
      <c r="H30" s="22">
        <f t="shared" si="3"/>
        <v>145144.95343627306</v>
      </c>
      <c r="I30" s="22">
        <f t="shared" si="4"/>
        <v>148384.2226384386</v>
      </c>
      <c r="J30" s="44">
        <f t="shared" si="11"/>
        <v>4091.4012091786781</v>
      </c>
      <c r="K30" s="45">
        <f t="shared" si="12"/>
        <v>4489.0191784414346</v>
      </c>
      <c r="L30" s="46">
        <f t="shared" si="13"/>
        <v>4589.202762013565</v>
      </c>
      <c r="M30" s="44">
        <f t="shared" si="14"/>
        <v>-4091.4012091786781</v>
      </c>
      <c r="N30" s="45">
        <f t="shared" si="15"/>
        <v>-4489.0191784414346</v>
      </c>
      <c r="O30" s="46">
        <f t="shared" si="16"/>
        <v>-4589.202762013565</v>
      </c>
      <c r="P30" s="40"/>
      <c r="Q30" s="40"/>
      <c r="R30" s="40"/>
    </row>
    <row r="31" spans="1:18" x14ac:dyDescent="0.4">
      <c r="A31" s="9">
        <v>23</v>
      </c>
      <c r="B31" s="5">
        <v>43383</v>
      </c>
      <c r="C31" s="47">
        <v>2</v>
      </c>
      <c r="D31" s="57">
        <v>1.27</v>
      </c>
      <c r="E31" s="58">
        <v>1.5</v>
      </c>
      <c r="F31" s="59">
        <v>2</v>
      </c>
      <c r="G31" s="22">
        <f t="shared" si="2"/>
        <v>137328.83624636449</v>
      </c>
      <c r="H31" s="22">
        <f t="shared" si="3"/>
        <v>151676.47634090536</v>
      </c>
      <c r="I31" s="22">
        <f t="shared" si="4"/>
        <v>157287.27599674492</v>
      </c>
      <c r="J31" s="44">
        <f t="shared" si="11"/>
        <v>3968.659172903318</v>
      </c>
      <c r="K31" s="45">
        <f t="shared" si="12"/>
        <v>4354.3486030881913</v>
      </c>
      <c r="L31" s="46">
        <f t="shared" si="13"/>
        <v>4451.5266791531576</v>
      </c>
      <c r="M31" s="44">
        <f t="shared" si="14"/>
        <v>5040.197149587214</v>
      </c>
      <c r="N31" s="45">
        <f t="shared" si="15"/>
        <v>6531.5229046322875</v>
      </c>
      <c r="O31" s="46">
        <f t="shared" si="16"/>
        <v>8903.0533583063152</v>
      </c>
      <c r="P31" s="40"/>
      <c r="Q31" s="40"/>
      <c r="R31" s="40"/>
    </row>
    <row r="32" spans="1:18" x14ac:dyDescent="0.4">
      <c r="A32" s="9">
        <v>24</v>
      </c>
      <c r="B32" s="5">
        <v>43384</v>
      </c>
      <c r="C32" s="47">
        <v>1</v>
      </c>
      <c r="D32" s="57">
        <v>1.27</v>
      </c>
      <c r="E32" s="58">
        <v>1.5</v>
      </c>
      <c r="F32" s="59">
        <v>-1</v>
      </c>
      <c r="G32" s="22">
        <f t="shared" si="2"/>
        <v>142561.06490735098</v>
      </c>
      <c r="H32" s="22">
        <f t="shared" si="3"/>
        <v>158501.91777624609</v>
      </c>
      <c r="I32" s="22">
        <f t="shared" si="4"/>
        <v>152568.65771684257</v>
      </c>
      <c r="J32" s="44">
        <f t="shared" si="11"/>
        <v>4119.8650873909346</v>
      </c>
      <c r="K32" s="45">
        <f t="shared" si="12"/>
        <v>4550.2942902271607</v>
      </c>
      <c r="L32" s="46">
        <f t="shared" si="13"/>
        <v>4718.6182799023472</v>
      </c>
      <c r="M32" s="44">
        <f t="shared" si="14"/>
        <v>5232.2286609864868</v>
      </c>
      <c r="N32" s="45">
        <f t="shared" si="15"/>
        <v>6825.441435340741</v>
      </c>
      <c r="O32" s="46">
        <f t="shared" si="16"/>
        <v>-4718.6182799023472</v>
      </c>
      <c r="P32" s="40"/>
      <c r="Q32" s="40"/>
      <c r="R32" s="40"/>
    </row>
    <row r="33" spans="1:18" x14ac:dyDescent="0.4">
      <c r="A33" s="9">
        <v>25</v>
      </c>
      <c r="B33" s="5">
        <v>43388</v>
      </c>
      <c r="C33" s="47">
        <v>1</v>
      </c>
      <c r="D33" s="57">
        <v>1.27</v>
      </c>
      <c r="E33" s="58">
        <v>1.5</v>
      </c>
      <c r="F33" s="59">
        <v>2</v>
      </c>
      <c r="G33" s="22">
        <f t="shared" si="2"/>
        <v>147992.64148032106</v>
      </c>
      <c r="H33" s="22">
        <f t="shared" si="3"/>
        <v>165634.50407617717</v>
      </c>
      <c r="I33" s="22">
        <f t="shared" si="4"/>
        <v>161722.77717985312</v>
      </c>
      <c r="J33" s="44">
        <f t="shared" si="11"/>
        <v>4276.8319472205294</v>
      </c>
      <c r="K33" s="45">
        <f t="shared" si="12"/>
        <v>4755.0575332873823</v>
      </c>
      <c r="L33" s="46">
        <f t="shared" si="13"/>
        <v>4577.0597315052773</v>
      </c>
      <c r="M33" s="44">
        <f t="shared" si="14"/>
        <v>5431.5765729700724</v>
      </c>
      <c r="N33" s="45">
        <f t="shared" si="15"/>
        <v>7132.5862999310739</v>
      </c>
      <c r="O33" s="46">
        <f t="shared" si="16"/>
        <v>9154.1194630105547</v>
      </c>
      <c r="P33" s="40"/>
      <c r="Q33" s="40"/>
      <c r="R33" s="40"/>
    </row>
    <row r="34" spans="1:18" x14ac:dyDescent="0.4">
      <c r="A34" s="9">
        <v>26</v>
      </c>
      <c r="B34" s="5">
        <v>43390</v>
      </c>
      <c r="C34" s="47">
        <v>2</v>
      </c>
      <c r="D34" s="57">
        <v>1.27</v>
      </c>
      <c r="E34" s="58">
        <v>1.5</v>
      </c>
      <c r="F34" s="80">
        <v>2</v>
      </c>
      <c r="G34" s="22">
        <f t="shared" si="2"/>
        <v>153631.16112072128</v>
      </c>
      <c r="H34" s="22">
        <f t="shared" si="3"/>
        <v>173088.05675960513</v>
      </c>
      <c r="I34" s="22">
        <f t="shared" si="4"/>
        <v>171426.14381064431</v>
      </c>
      <c r="J34" s="44">
        <f t="shared" si="11"/>
        <v>4439.7792444096322</v>
      </c>
      <c r="K34" s="45">
        <f t="shared" si="12"/>
        <v>4969.0351222853151</v>
      </c>
      <c r="L34" s="46">
        <f t="shared" si="13"/>
        <v>4851.6833153955931</v>
      </c>
      <c r="M34" s="44">
        <f t="shared" si="14"/>
        <v>5638.5196404002327</v>
      </c>
      <c r="N34" s="45">
        <f t="shared" si="15"/>
        <v>7453.5526834279726</v>
      </c>
      <c r="O34" s="46">
        <f t="shared" si="16"/>
        <v>9703.3666307911863</v>
      </c>
      <c r="P34" s="40"/>
      <c r="Q34" s="40"/>
      <c r="R34" s="40"/>
    </row>
    <row r="35" spans="1:18" x14ac:dyDescent="0.4">
      <c r="A35" s="9">
        <v>27</v>
      </c>
      <c r="B35" s="5">
        <v>43392</v>
      </c>
      <c r="C35" s="47">
        <v>1</v>
      </c>
      <c r="D35" s="57">
        <v>1.27</v>
      </c>
      <c r="E35" s="58">
        <v>1.5</v>
      </c>
      <c r="F35" s="80">
        <v>2</v>
      </c>
      <c r="G35" s="22">
        <f t="shared" si="2"/>
        <v>159484.50835942075</v>
      </c>
      <c r="H35" s="22">
        <f t="shared" si="3"/>
        <v>180877.01931378734</v>
      </c>
      <c r="I35" s="22">
        <f t="shared" si="4"/>
        <v>181711.71243928297</v>
      </c>
      <c r="J35" s="44">
        <f t="shared" si="11"/>
        <v>4608.9348336216381</v>
      </c>
      <c r="K35" s="45">
        <f t="shared" si="12"/>
        <v>5192.6417027881535</v>
      </c>
      <c r="L35" s="46">
        <f t="shared" si="13"/>
        <v>5142.7843143193295</v>
      </c>
      <c r="M35" s="44">
        <f t="shared" si="14"/>
        <v>5853.3472386994808</v>
      </c>
      <c r="N35" s="45">
        <f t="shared" si="15"/>
        <v>7788.9625541822297</v>
      </c>
      <c r="O35" s="46">
        <f t="shared" si="16"/>
        <v>10285.568628638659</v>
      </c>
      <c r="P35" s="40"/>
      <c r="Q35" s="40"/>
      <c r="R35" s="40"/>
    </row>
    <row r="36" spans="1:18" x14ac:dyDescent="0.4">
      <c r="A36" s="9">
        <v>28</v>
      </c>
      <c r="B36" s="5">
        <v>43396</v>
      </c>
      <c r="C36" s="47">
        <v>2</v>
      </c>
      <c r="D36" s="57">
        <v>1.27</v>
      </c>
      <c r="E36" s="58">
        <v>1.5</v>
      </c>
      <c r="F36" s="59">
        <v>2</v>
      </c>
      <c r="G36" s="22">
        <f t="shared" si="2"/>
        <v>165560.8681279147</v>
      </c>
      <c r="H36" s="22">
        <f t="shared" si="3"/>
        <v>189016.48518290778</v>
      </c>
      <c r="I36" s="22">
        <f t="shared" si="4"/>
        <v>192614.41518563995</v>
      </c>
      <c r="J36" s="44">
        <f t="shared" si="11"/>
        <v>4784.5352507826228</v>
      </c>
      <c r="K36" s="45">
        <f t="shared" si="12"/>
        <v>5426.31057941362</v>
      </c>
      <c r="L36" s="46">
        <f t="shared" si="13"/>
        <v>5451.3513731784888</v>
      </c>
      <c r="M36" s="44">
        <f t="shared" si="14"/>
        <v>6076.3597684939314</v>
      </c>
      <c r="N36" s="45">
        <f t="shared" si="15"/>
        <v>8139.4658691204295</v>
      </c>
      <c r="O36" s="46">
        <f t="shared" si="16"/>
        <v>10902.702746356978</v>
      </c>
      <c r="P36" s="40"/>
      <c r="Q36" s="40"/>
      <c r="R36" s="40"/>
    </row>
    <row r="37" spans="1:18" x14ac:dyDescent="0.4">
      <c r="A37" s="9">
        <v>29</v>
      </c>
      <c r="B37" s="5">
        <v>43397</v>
      </c>
      <c r="C37" s="47">
        <v>1</v>
      </c>
      <c r="D37" s="57">
        <v>-1</v>
      </c>
      <c r="E37" s="58">
        <v>-1</v>
      </c>
      <c r="F37" s="59">
        <v>-1</v>
      </c>
      <c r="G37" s="22">
        <f t="shared" si="2"/>
        <v>160594.04208407726</v>
      </c>
      <c r="H37" s="22">
        <f t="shared" si="3"/>
        <v>183345.99062742054</v>
      </c>
      <c r="I37" s="22">
        <f t="shared" si="4"/>
        <v>186835.98273007077</v>
      </c>
      <c r="J37" s="44">
        <f t="shared" si="11"/>
        <v>4966.8260438374409</v>
      </c>
      <c r="K37" s="45">
        <f t="shared" si="12"/>
        <v>5670.4945554872329</v>
      </c>
      <c r="L37" s="46">
        <f t="shared" si="13"/>
        <v>5778.4324555691983</v>
      </c>
      <c r="M37" s="44">
        <f t="shared" si="14"/>
        <v>-4966.8260438374409</v>
      </c>
      <c r="N37" s="45">
        <f t="shared" si="15"/>
        <v>-5670.4945554872329</v>
      </c>
      <c r="O37" s="46">
        <f t="shared" si="16"/>
        <v>-5778.4324555691983</v>
      </c>
      <c r="P37" s="40"/>
      <c r="Q37" s="40"/>
      <c r="R37" s="40"/>
    </row>
    <row r="38" spans="1:18" x14ac:dyDescent="0.4">
      <c r="A38" s="9">
        <v>30</v>
      </c>
      <c r="B38" s="5">
        <v>43398</v>
      </c>
      <c r="C38" s="47">
        <v>1</v>
      </c>
      <c r="D38" s="57">
        <v>-1</v>
      </c>
      <c r="E38" s="58">
        <v>-1</v>
      </c>
      <c r="F38" s="59">
        <v>-1</v>
      </c>
      <c r="G38" s="22">
        <f t="shared" si="2"/>
        <v>155776.22082155495</v>
      </c>
      <c r="H38" s="22">
        <f t="shared" si="3"/>
        <v>177845.61090859794</v>
      </c>
      <c r="I38" s="22">
        <f t="shared" si="4"/>
        <v>181230.90324816864</v>
      </c>
      <c r="J38" s="44">
        <f t="shared" si="11"/>
        <v>4817.8212625223177</v>
      </c>
      <c r="K38" s="45">
        <f t="shared" si="12"/>
        <v>5500.3797188226163</v>
      </c>
      <c r="L38" s="46">
        <f t="shared" si="13"/>
        <v>5605.079481902123</v>
      </c>
      <c r="M38" s="44">
        <f t="shared" si="14"/>
        <v>-4817.8212625223177</v>
      </c>
      <c r="N38" s="45">
        <f t="shared" si="15"/>
        <v>-5500.3797188226163</v>
      </c>
      <c r="O38" s="46">
        <f t="shared" si="16"/>
        <v>-5605.079481902123</v>
      </c>
      <c r="P38" s="40"/>
      <c r="Q38" s="40"/>
      <c r="R38" s="40"/>
    </row>
    <row r="39" spans="1:18" x14ac:dyDescent="0.4">
      <c r="A39" s="9">
        <v>31</v>
      </c>
      <c r="B39" s="5">
        <v>43402</v>
      </c>
      <c r="C39" s="47">
        <v>1</v>
      </c>
      <c r="D39" s="57">
        <v>1.27</v>
      </c>
      <c r="E39" s="60">
        <v>1.5</v>
      </c>
      <c r="F39" s="59">
        <v>-1</v>
      </c>
      <c r="G39" s="22">
        <f t="shared" si="2"/>
        <v>161711.29483485618</v>
      </c>
      <c r="H39" s="22">
        <f t="shared" si="3"/>
        <v>185848.66339948485</v>
      </c>
      <c r="I39" s="22">
        <f t="shared" si="4"/>
        <v>175793.97615072358</v>
      </c>
      <c r="J39" s="44">
        <f t="shared" si="11"/>
        <v>4673.2866246466483</v>
      </c>
      <c r="K39" s="45">
        <f t="shared" si="12"/>
        <v>5335.3683272579383</v>
      </c>
      <c r="L39" s="46">
        <f t="shared" si="13"/>
        <v>5436.9270974450592</v>
      </c>
      <c r="M39" s="44">
        <f t="shared" si="14"/>
        <v>5935.0740133012432</v>
      </c>
      <c r="N39" s="45">
        <f t="shared" si="15"/>
        <v>8003.0524908869074</v>
      </c>
      <c r="O39" s="46">
        <f t="shared" si="16"/>
        <v>-5436.9270974450592</v>
      </c>
      <c r="P39" s="40"/>
      <c r="Q39" s="40"/>
      <c r="R39" s="40"/>
    </row>
    <row r="40" spans="1:18" x14ac:dyDescent="0.4">
      <c r="A40" s="9">
        <v>32</v>
      </c>
      <c r="B40" s="5">
        <v>43405</v>
      </c>
      <c r="C40" s="47">
        <v>1</v>
      </c>
      <c r="D40" s="57">
        <v>1.27</v>
      </c>
      <c r="E40" s="60">
        <v>1.5</v>
      </c>
      <c r="F40" s="59">
        <v>2</v>
      </c>
      <c r="G40" s="22">
        <f t="shared" si="2"/>
        <v>167872.4951680642</v>
      </c>
      <c r="H40" s="22">
        <f t="shared" si="3"/>
        <v>194211.85325246167</v>
      </c>
      <c r="I40" s="22">
        <f t="shared" si="4"/>
        <v>186341.61471976701</v>
      </c>
      <c r="J40" s="44">
        <f t="shared" si="11"/>
        <v>4851.338845045685</v>
      </c>
      <c r="K40" s="45">
        <f t="shared" si="12"/>
        <v>5575.4599019845455</v>
      </c>
      <c r="L40" s="46">
        <f t="shared" si="13"/>
        <v>5273.8192845217072</v>
      </c>
      <c r="M40" s="44">
        <f t="shared" si="14"/>
        <v>6161.2003332080203</v>
      </c>
      <c r="N40" s="45">
        <f t="shared" si="15"/>
        <v>8363.1898529768187</v>
      </c>
      <c r="O40" s="46">
        <f t="shared" si="16"/>
        <v>10547.638569043414</v>
      </c>
      <c r="P40" s="40"/>
      <c r="Q40" s="40"/>
      <c r="R40" s="40"/>
    </row>
    <row r="41" spans="1:18" x14ac:dyDescent="0.4">
      <c r="A41" s="9">
        <v>33</v>
      </c>
      <c r="B41" s="5">
        <v>43411</v>
      </c>
      <c r="C41" s="47">
        <v>1</v>
      </c>
      <c r="D41" s="57">
        <v>1.27</v>
      </c>
      <c r="E41" s="60">
        <v>-1</v>
      </c>
      <c r="F41" s="80">
        <v>-1</v>
      </c>
      <c r="G41" s="22">
        <f t="shared" si="2"/>
        <v>174268.43723396744</v>
      </c>
      <c r="H41" s="22">
        <f t="shared" si="3"/>
        <v>188385.49765488782</v>
      </c>
      <c r="I41" s="22">
        <f t="shared" si="4"/>
        <v>180751.36627817398</v>
      </c>
      <c r="J41" s="44">
        <f t="shared" si="11"/>
        <v>5036.1748550419261</v>
      </c>
      <c r="K41" s="45">
        <f t="shared" si="12"/>
        <v>5826.35559757385</v>
      </c>
      <c r="L41" s="46">
        <f t="shared" si="13"/>
        <v>5590.2484415930103</v>
      </c>
      <c r="M41" s="44">
        <f t="shared" si="14"/>
        <v>6395.9420659032467</v>
      </c>
      <c r="N41" s="45">
        <f t="shared" si="15"/>
        <v>-5826.35559757385</v>
      </c>
      <c r="O41" s="46">
        <f t="shared" si="16"/>
        <v>-5590.2484415930103</v>
      </c>
      <c r="P41" s="40"/>
      <c r="Q41" s="40"/>
      <c r="R41" s="40"/>
    </row>
    <row r="42" spans="1:18" x14ac:dyDescent="0.4">
      <c r="A42" s="9">
        <v>34</v>
      </c>
      <c r="B42" s="5">
        <v>43412</v>
      </c>
      <c r="C42" s="47">
        <v>2</v>
      </c>
      <c r="D42" s="57">
        <v>-1</v>
      </c>
      <c r="E42" s="60">
        <v>-1</v>
      </c>
      <c r="F42" s="80">
        <v>-1</v>
      </c>
      <c r="G42" s="22">
        <f t="shared" si="2"/>
        <v>169040.38411694841</v>
      </c>
      <c r="H42" s="22">
        <f t="shared" si="3"/>
        <v>182733.93272524117</v>
      </c>
      <c r="I42" s="22">
        <f t="shared" si="4"/>
        <v>175328.82528982876</v>
      </c>
      <c r="J42" s="44">
        <f t="shared" si="11"/>
        <v>5228.0531170190234</v>
      </c>
      <c r="K42" s="45">
        <f t="shared" si="12"/>
        <v>5651.5649296466345</v>
      </c>
      <c r="L42" s="46">
        <f t="shared" si="13"/>
        <v>5422.5409883452194</v>
      </c>
      <c r="M42" s="44">
        <f>IF(D42="","",J42*D42)</f>
        <v>-5228.0531170190234</v>
      </c>
      <c r="N42" s="45">
        <f t="shared" si="15"/>
        <v>-5651.5649296466345</v>
      </c>
      <c r="O42" s="46">
        <f t="shared" si="16"/>
        <v>-5422.5409883452194</v>
      </c>
      <c r="P42" s="40"/>
      <c r="Q42" s="40"/>
      <c r="R42" s="40"/>
    </row>
    <row r="43" spans="1:18" x14ac:dyDescent="0.4">
      <c r="A43" s="3">
        <v>35</v>
      </c>
      <c r="B43" s="5">
        <v>43417</v>
      </c>
      <c r="C43" s="47">
        <v>1</v>
      </c>
      <c r="D43" s="57">
        <v>-1</v>
      </c>
      <c r="E43" s="60">
        <v>-1</v>
      </c>
      <c r="F43" s="59">
        <v>-1</v>
      </c>
      <c r="G43" s="22">
        <f>IF(D43="","",G42+M43)</f>
        <v>163969.17259343996</v>
      </c>
      <c r="H43" s="22">
        <f t="shared" ref="H43:I43" si="17">IF(E43="","",H42+N43)</f>
        <v>177251.91474348394</v>
      </c>
      <c r="I43" s="22">
        <f t="shared" si="17"/>
        <v>170068.9605311339</v>
      </c>
      <c r="J43" s="44">
        <f t="shared" si="11"/>
        <v>5071.211523508452</v>
      </c>
      <c r="K43" s="45">
        <f t="shared" si="12"/>
        <v>5482.0179817572352</v>
      </c>
      <c r="L43" s="46">
        <f t="shared" si="13"/>
        <v>5259.8647586948628</v>
      </c>
      <c r="M43" s="44">
        <f t="shared" si="14"/>
        <v>-5071.211523508452</v>
      </c>
      <c r="N43" s="45">
        <f t="shared" si="15"/>
        <v>-5482.0179817572352</v>
      </c>
      <c r="O43" s="46">
        <f t="shared" si="16"/>
        <v>-5259.8647586948628</v>
      </c>
    </row>
    <row r="44" spans="1:18" x14ac:dyDescent="0.4">
      <c r="A44" s="9">
        <v>36</v>
      </c>
      <c r="B44" s="5">
        <v>43430</v>
      </c>
      <c r="C44" s="47">
        <v>1</v>
      </c>
      <c r="D44" s="57">
        <v>-1</v>
      </c>
      <c r="E44" s="60">
        <v>-1</v>
      </c>
      <c r="F44" s="59">
        <v>-1</v>
      </c>
      <c r="G44" s="22">
        <f t="shared" ref="G44:G58" si="18">IF(D44="","",G43+M44)</f>
        <v>159050.09741563676</v>
      </c>
      <c r="H44" s="22">
        <f t="shared" ref="H44:H58" si="19">IF(E44="","",H43+N44)</f>
        <v>171934.35730117944</v>
      </c>
      <c r="I44" s="22">
        <f t="shared" ref="I44:I58" si="20">IF(F44="","",I43+O44)</f>
        <v>164966.89171519989</v>
      </c>
      <c r="J44" s="44">
        <f>IF(G43="","",G43*0.03)</f>
        <v>4919.0751778031981</v>
      </c>
      <c r="K44" s="45">
        <f t="shared" si="12"/>
        <v>5317.5574423045182</v>
      </c>
      <c r="L44" s="46">
        <f t="shared" si="13"/>
        <v>5102.068815934017</v>
      </c>
      <c r="M44" s="44">
        <f>IF(D44="","",J44*D44)</f>
        <v>-4919.0751778031981</v>
      </c>
      <c r="N44" s="45">
        <f t="shared" si="15"/>
        <v>-5317.5574423045182</v>
      </c>
      <c r="O44" s="46">
        <f t="shared" si="16"/>
        <v>-5102.068815934017</v>
      </c>
    </row>
    <row r="45" spans="1:18" x14ac:dyDescent="0.4">
      <c r="A45" s="9">
        <v>37</v>
      </c>
      <c r="B45" s="5">
        <v>43431</v>
      </c>
      <c r="C45" s="47">
        <v>2</v>
      </c>
      <c r="D45" s="57">
        <v>-1</v>
      </c>
      <c r="E45" s="58">
        <v>-1</v>
      </c>
      <c r="F45" s="59">
        <v>-1</v>
      </c>
      <c r="G45" s="22">
        <f t="shared" si="18"/>
        <v>154278.59449316765</v>
      </c>
      <c r="H45" s="22">
        <f t="shared" si="19"/>
        <v>166776.32658214404</v>
      </c>
      <c r="I45" s="22">
        <f t="shared" si="20"/>
        <v>160017.88496374388</v>
      </c>
      <c r="J45" s="44">
        <f t="shared" si="11"/>
        <v>4771.5029224691025</v>
      </c>
      <c r="K45" s="45">
        <f t="shared" si="12"/>
        <v>5158.0307190353833</v>
      </c>
      <c r="L45" s="46">
        <f t="shared" si="13"/>
        <v>4949.0067514559969</v>
      </c>
      <c r="M45" s="44">
        <f t="shared" si="14"/>
        <v>-4771.5029224691025</v>
      </c>
      <c r="N45" s="45">
        <f t="shared" si="15"/>
        <v>-5158.0307190353833</v>
      </c>
      <c r="O45" s="46">
        <f t="shared" si="16"/>
        <v>-4949.0067514559969</v>
      </c>
    </row>
    <row r="46" spans="1:18" x14ac:dyDescent="0.4">
      <c r="A46" s="9">
        <v>38</v>
      </c>
      <c r="B46" s="5">
        <v>43434</v>
      </c>
      <c r="C46" s="47">
        <v>1</v>
      </c>
      <c r="D46" s="57">
        <v>-1</v>
      </c>
      <c r="E46" s="58">
        <v>-1</v>
      </c>
      <c r="F46" s="59">
        <v>-1</v>
      </c>
      <c r="G46" s="22">
        <f t="shared" si="18"/>
        <v>149650.23665837263</v>
      </c>
      <c r="H46" s="22">
        <f t="shared" si="19"/>
        <v>161773.03678467972</v>
      </c>
      <c r="I46" s="22">
        <f t="shared" si="20"/>
        <v>155217.34841483156</v>
      </c>
      <c r="J46" s="44">
        <f t="shared" si="11"/>
        <v>4628.3578347950297</v>
      </c>
      <c r="K46" s="45">
        <f t="shared" si="12"/>
        <v>5003.2897974643211</v>
      </c>
      <c r="L46" s="46">
        <f t="shared" si="13"/>
        <v>4800.536548912316</v>
      </c>
      <c r="M46" s="44">
        <f t="shared" si="14"/>
        <v>-4628.3578347950297</v>
      </c>
      <c r="N46" s="45">
        <f t="shared" si="15"/>
        <v>-5003.2897974643211</v>
      </c>
      <c r="O46" s="46">
        <f t="shared" si="16"/>
        <v>-4800.536548912316</v>
      </c>
    </row>
    <row r="47" spans="1:18" x14ac:dyDescent="0.4">
      <c r="A47" s="9">
        <v>39</v>
      </c>
      <c r="B47" s="5">
        <v>43437</v>
      </c>
      <c r="C47" s="47">
        <v>1</v>
      </c>
      <c r="D47" s="57">
        <v>1.27</v>
      </c>
      <c r="E47" s="58">
        <v>1.5</v>
      </c>
      <c r="F47" s="59">
        <v>2</v>
      </c>
      <c r="G47" s="22">
        <f t="shared" si="18"/>
        <v>155351.91067505663</v>
      </c>
      <c r="H47" s="22">
        <f t="shared" si="19"/>
        <v>169052.82343999032</v>
      </c>
      <c r="I47" s="22">
        <f t="shared" si="20"/>
        <v>164530.38931972146</v>
      </c>
      <c r="J47" s="44">
        <f t="shared" si="11"/>
        <v>4489.5070997511784</v>
      </c>
      <c r="K47" s="45">
        <f t="shared" si="12"/>
        <v>4853.1911035403909</v>
      </c>
      <c r="L47" s="46">
        <f t="shared" si="13"/>
        <v>4656.5204524449464</v>
      </c>
      <c r="M47" s="44">
        <f t="shared" si="14"/>
        <v>5701.6740166839963</v>
      </c>
      <c r="N47" s="45">
        <f t="shared" si="15"/>
        <v>7279.7866553105869</v>
      </c>
      <c r="O47" s="46">
        <f t="shared" si="16"/>
        <v>9313.0409048898928</v>
      </c>
    </row>
    <row r="48" spans="1:18" x14ac:dyDescent="0.4">
      <c r="A48" s="9">
        <v>40</v>
      </c>
      <c r="B48" s="5">
        <v>43437</v>
      </c>
      <c r="C48" s="47">
        <v>1</v>
      </c>
      <c r="D48" s="57">
        <v>-1</v>
      </c>
      <c r="E48" s="58">
        <v>-1</v>
      </c>
      <c r="F48" s="59">
        <v>-1</v>
      </c>
      <c r="G48" s="22">
        <f t="shared" si="18"/>
        <v>150691.35335480492</v>
      </c>
      <c r="H48" s="22">
        <f t="shared" si="19"/>
        <v>163981.2387367906</v>
      </c>
      <c r="I48" s="22">
        <f t="shared" si="20"/>
        <v>159594.47764012983</v>
      </c>
      <c r="J48" s="44">
        <f t="shared" si="11"/>
        <v>4660.5573202516989</v>
      </c>
      <c r="K48" s="45">
        <f t="shared" si="12"/>
        <v>5071.5847031997091</v>
      </c>
      <c r="L48" s="46">
        <f t="shared" si="13"/>
        <v>4935.9116795916434</v>
      </c>
      <c r="M48" s="44">
        <f t="shared" si="14"/>
        <v>-4660.5573202516989</v>
      </c>
      <c r="N48" s="45">
        <f t="shared" si="15"/>
        <v>-5071.5847031997091</v>
      </c>
      <c r="O48" s="46">
        <f t="shared" si="16"/>
        <v>-4935.9116795916434</v>
      </c>
    </row>
    <row r="49" spans="1:15" x14ac:dyDescent="0.4">
      <c r="A49" s="9">
        <v>41</v>
      </c>
      <c r="B49" s="5">
        <v>43440</v>
      </c>
      <c r="C49" s="47">
        <v>1</v>
      </c>
      <c r="D49" s="57">
        <v>-1</v>
      </c>
      <c r="E49" s="58">
        <v>-1</v>
      </c>
      <c r="F49" s="59">
        <v>-1</v>
      </c>
      <c r="G49" s="22">
        <f t="shared" si="18"/>
        <v>146170.61275416077</v>
      </c>
      <c r="H49" s="22">
        <f t="shared" si="19"/>
        <v>159061.80157468689</v>
      </c>
      <c r="I49" s="22">
        <f t="shared" si="20"/>
        <v>154806.64331092592</v>
      </c>
      <c r="J49" s="44">
        <f t="shared" si="11"/>
        <v>4520.740600644147</v>
      </c>
      <c r="K49" s="45">
        <f t="shared" si="12"/>
        <v>4919.437162103718</v>
      </c>
      <c r="L49" s="46">
        <f t="shared" si="13"/>
        <v>4787.8343292038944</v>
      </c>
      <c r="M49" s="44">
        <f t="shared" si="14"/>
        <v>-4520.740600644147</v>
      </c>
      <c r="N49" s="45">
        <f t="shared" si="15"/>
        <v>-4919.437162103718</v>
      </c>
      <c r="O49" s="46">
        <f t="shared" si="16"/>
        <v>-4787.8343292038944</v>
      </c>
    </row>
    <row r="50" spans="1:15" x14ac:dyDescent="0.4">
      <c r="A50" s="9">
        <v>42</v>
      </c>
      <c r="B50" s="5">
        <v>43446</v>
      </c>
      <c r="C50" s="47">
        <v>1</v>
      </c>
      <c r="D50" s="57">
        <v>1.27</v>
      </c>
      <c r="E50" s="58">
        <v>1.5</v>
      </c>
      <c r="F50" s="59">
        <v>2</v>
      </c>
      <c r="G50" s="22">
        <f t="shared" si="18"/>
        <v>151739.71310009429</v>
      </c>
      <c r="H50" s="22">
        <f t="shared" si="19"/>
        <v>166219.58264554781</v>
      </c>
      <c r="I50" s="22">
        <f t="shared" si="20"/>
        <v>164095.04190958149</v>
      </c>
      <c r="J50" s="44">
        <f t="shared" si="11"/>
        <v>4385.1183826248234</v>
      </c>
      <c r="K50" s="45">
        <f t="shared" si="12"/>
        <v>4771.8540472406066</v>
      </c>
      <c r="L50" s="46">
        <f t="shared" si="13"/>
        <v>4644.1992993277772</v>
      </c>
      <c r="M50" s="44">
        <f t="shared" si="14"/>
        <v>5569.1003459335261</v>
      </c>
      <c r="N50" s="45">
        <f t="shared" si="15"/>
        <v>7157.7810708609104</v>
      </c>
      <c r="O50" s="46">
        <f t="shared" si="16"/>
        <v>9288.3985986555545</v>
      </c>
    </row>
    <row r="51" spans="1:15" x14ac:dyDescent="0.4">
      <c r="A51" s="9">
        <v>43</v>
      </c>
      <c r="B51" s="5">
        <v>43447</v>
      </c>
      <c r="C51" s="47">
        <v>1</v>
      </c>
      <c r="D51" s="57">
        <v>-1</v>
      </c>
      <c r="E51" s="58">
        <v>-1</v>
      </c>
      <c r="F51" s="80">
        <v>-1</v>
      </c>
      <c r="G51" s="22">
        <f t="shared" si="18"/>
        <v>147187.52170709145</v>
      </c>
      <c r="H51" s="22">
        <f t="shared" si="19"/>
        <v>161232.99516618138</v>
      </c>
      <c r="I51" s="22">
        <f t="shared" si="20"/>
        <v>159172.19065229406</v>
      </c>
      <c r="J51" s="44">
        <f t="shared" si="11"/>
        <v>4552.1913930028286</v>
      </c>
      <c r="K51" s="45">
        <f t="shared" si="12"/>
        <v>4986.5874793664343</v>
      </c>
      <c r="L51" s="46">
        <f t="shared" si="13"/>
        <v>4922.8512572874442</v>
      </c>
      <c r="M51" s="44">
        <f t="shared" si="14"/>
        <v>-4552.1913930028286</v>
      </c>
      <c r="N51" s="45">
        <f t="shared" si="15"/>
        <v>-4986.5874793664343</v>
      </c>
      <c r="O51" s="46">
        <f t="shared" si="16"/>
        <v>-4922.8512572874442</v>
      </c>
    </row>
    <row r="52" spans="1:15" x14ac:dyDescent="0.4">
      <c r="A52" s="9">
        <v>44</v>
      </c>
      <c r="B52" s="5">
        <v>43454</v>
      </c>
      <c r="C52" s="47">
        <v>2</v>
      </c>
      <c r="D52" s="57">
        <v>-1</v>
      </c>
      <c r="E52" s="58">
        <v>-1</v>
      </c>
      <c r="F52" s="59">
        <v>-1</v>
      </c>
      <c r="G52" s="22">
        <f t="shared" si="18"/>
        <v>142771.89605587872</v>
      </c>
      <c r="H52" s="22">
        <f t="shared" si="19"/>
        <v>156396.00531119594</v>
      </c>
      <c r="I52" s="22">
        <f t="shared" si="20"/>
        <v>154397.02493272524</v>
      </c>
      <c r="J52" s="44">
        <f t="shared" si="11"/>
        <v>4415.6256512127438</v>
      </c>
      <c r="K52" s="45">
        <f t="shared" si="12"/>
        <v>4836.9898549854415</v>
      </c>
      <c r="L52" s="46">
        <f t="shared" si="13"/>
        <v>4775.1657195688213</v>
      </c>
      <c r="M52" s="44">
        <f t="shared" si="14"/>
        <v>-4415.6256512127438</v>
      </c>
      <c r="N52" s="45">
        <f t="shared" si="15"/>
        <v>-4836.9898549854415</v>
      </c>
      <c r="O52" s="46">
        <f t="shared" si="16"/>
        <v>-4775.1657195688213</v>
      </c>
    </row>
    <row r="53" spans="1:15" x14ac:dyDescent="0.4">
      <c r="A53" s="9">
        <v>45</v>
      </c>
      <c r="B53" s="5">
        <v>43460</v>
      </c>
      <c r="C53" s="47">
        <v>2</v>
      </c>
      <c r="D53" s="57">
        <v>-1</v>
      </c>
      <c r="E53" s="58">
        <v>-1</v>
      </c>
      <c r="F53" s="59">
        <v>-1</v>
      </c>
      <c r="G53" s="22">
        <f t="shared" si="18"/>
        <v>138488.73917420238</v>
      </c>
      <c r="H53" s="22">
        <f t="shared" si="19"/>
        <v>151704.12515186006</v>
      </c>
      <c r="I53" s="22">
        <f t="shared" si="20"/>
        <v>149765.11418474349</v>
      </c>
      <c r="J53" s="44">
        <f t="shared" si="11"/>
        <v>4283.1568816763611</v>
      </c>
      <c r="K53" s="45">
        <f t="shared" si="12"/>
        <v>4691.8801593358785</v>
      </c>
      <c r="L53" s="46">
        <f t="shared" si="13"/>
        <v>4631.9107479817567</v>
      </c>
      <c r="M53" s="44">
        <f t="shared" si="14"/>
        <v>-4283.1568816763611</v>
      </c>
      <c r="N53" s="45">
        <f t="shared" si="15"/>
        <v>-4691.8801593358785</v>
      </c>
      <c r="O53" s="46">
        <f t="shared" si="16"/>
        <v>-4631.9107479817567</v>
      </c>
    </row>
    <row r="54" spans="1:15" x14ac:dyDescent="0.4">
      <c r="A54" s="9">
        <v>46</v>
      </c>
      <c r="B54" s="5">
        <v>43461</v>
      </c>
      <c r="C54" s="47">
        <v>1</v>
      </c>
      <c r="D54" s="57">
        <v>1.27</v>
      </c>
      <c r="E54" s="58">
        <v>1.5</v>
      </c>
      <c r="F54" s="59">
        <v>2</v>
      </c>
      <c r="G54" s="22">
        <f t="shared" si="18"/>
        <v>143765.16013673949</v>
      </c>
      <c r="H54" s="22">
        <f t="shared" si="19"/>
        <v>158530.81078369377</v>
      </c>
      <c r="I54" s="22">
        <f t="shared" si="20"/>
        <v>158751.0210358281</v>
      </c>
      <c r="J54" s="44">
        <f t="shared" si="11"/>
        <v>4154.6621752260708</v>
      </c>
      <c r="K54" s="45">
        <f t="shared" si="12"/>
        <v>4551.1237545558015</v>
      </c>
      <c r="L54" s="46">
        <f t="shared" si="13"/>
        <v>4492.953425542305</v>
      </c>
      <c r="M54" s="44">
        <f t="shared" si="14"/>
        <v>5276.4209625371095</v>
      </c>
      <c r="N54" s="45">
        <f t="shared" si="15"/>
        <v>6826.6856318337022</v>
      </c>
      <c r="O54" s="46">
        <f t="shared" si="16"/>
        <v>8985.90685108461</v>
      </c>
    </row>
    <row r="55" spans="1:15" x14ac:dyDescent="0.4">
      <c r="A55" s="9">
        <v>47</v>
      </c>
      <c r="B55" s="5">
        <v>43462</v>
      </c>
      <c r="C55" s="47">
        <v>2</v>
      </c>
      <c r="D55" s="57">
        <v>1.27</v>
      </c>
      <c r="E55" s="58">
        <v>1.5</v>
      </c>
      <c r="F55" s="59">
        <v>2</v>
      </c>
      <c r="G55" s="22">
        <f t="shared" si="18"/>
        <v>149242.61273794927</v>
      </c>
      <c r="H55" s="22">
        <f t="shared" si="19"/>
        <v>165664.69726895998</v>
      </c>
      <c r="I55" s="22">
        <f t="shared" si="20"/>
        <v>168276.08229797779</v>
      </c>
      <c r="J55" s="44">
        <f t="shared" si="11"/>
        <v>4312.9548041021844</v>
      </c>
      <c r="K55" s="45">
        <f t="shared" si="12"/>
        <v>4755.9243235108133</v>
      </c>
      <c r="L55" s="46">
        <f t="shared" si="13"/>
        <v>4762.5306310748429</v>
      </c>
      <c r="M55" s="44">
        <f t="shared" si="14"/>
        <v>5477.452601209774</v>
      </c>
      <c r="N55" s="45">
        <f t="shared" si="15"/>
        <v>7133.88648526622</v>
      </c>
      <c r="O55" s="46">
        <f t="shared" si="16"/>
        <v>9525.0612621496857</v>
      </c>
    </row>
    <row r="56" spans="1:15" x14ac:dyDescent="0.4">
      <c r="A56" s="9">
        <v>48</v>
      </c>
      <c r="B56" s="5">
        <v>43465</v>
      </c>
      <c r="C56" s="47">
        <v>2</v>
      </c>
      <c r="D56" s="57">
        <v>1.27</v>
      </c>
      <c r="E56" s="58">
        <v>1.5</v>
      </c>
      <c r="F56" s="59">
        <v>2</v>
      </c>
      <c r="G56" s="22">
        <f t="shared" si="18"/>
        <v>154928.75628326513</v>
      </c>
      <c r="H56" s="22">
        <f t="shared" si="19"/>
        <v>173119.60864606319</v>
      </c>
      <c r="I56" s="22">
        <f t="shared" si="20"/>
        <v>178372.64723585645</v>
      </c>
      <c r="J56" s="44">
        <f t="shared" si="11"/>
        <v>4477.2783821384783</v>
      </c>
      <c r="K56" s="45">
        <f t="shared" si="12"/>
        <v>4969.940918068799</v>
      </c>
      <c r="L56" s="46">
        <f t="shared" si="13"/>
        <v>5048.2824689393337</v>
      </c>
      <c r="M56" s="44">
        <f t="shared" si="14"/>
        <v>5686.1435453158674</v>
      </c>
      <c r="N56" s="45">
        <f t="shared" si="15"/>
        <v>7454.9113771031989</v>
      </c>
      <c r="O56" s="46">
        <f t="shared" si="16"/>
        <v>10096.564937878667</v>
      </c>
    </row>
    <row r="57" spans="1:15" x14ac:dyDescent="0.4">
      <c r="A57" s="9">
        <v>49</v>
      </c>
      <c r="B57" s="5">
        <v>43468</v>
      </c>
      <c r="C57" s="47">
        <v>1</v>
      </c>
      <c r="D57" s="57">
        <v>1.27</v>
      </c>
      <c r="E57" s="58">
        <v>1.5</v>
      </c>
      <c r="F57" s="59">
        <v>2</v>
      </c>
      <c r="G57" s="22">
        <f t="shared" si="18"/>
        <v>160831.54189765753</v>
      </c>
      <c r="H57" s="22">
        <f t="shared" si="19"/>
        <v>180909.99103513604</v>
      </c>
      <c r="I57" s="22">
        <f t="shared" si="20"/>
        <v>189075.00607000783</v>
      </c>
      <c r="J57" s="44">
        <f t="shared" si="11"/>
        <v>4647.862688497954</v>
      </c>
      <c r="K57" s="45">
        <f t="shared" si="12"/>
        <v>5193.588259381896</v>
      </c>
      <c r="L57" s="46">
        <f t="shared" si="13"/>
        <v>5351.179417075693</v>
      </c>
      <c r="M57" s="44">
        <f t="shared" si="14"/>
        <v>5902.7856143924018</v>
      </c>
      <c r="N57" s="45">
        <f t="shared" si="15"/>
        <v>7790.3823890728436</v>
      </c>
      <c r="O57" s="46">
        <f t="shared" si="16"/>
        <v>10702.358834151386</v>
      </c>
    </row>
    <row r="58" spans="1:15" ht="19.5" thickBot="1" x14ac:dyDescent="0.45">
      <c r="A58" s="9">
        <v>50</v>
      </c>
      <c r="B58" s="6">
        <v>43469</v>
      </c>
      <c r="C58" s="51">
        <v>1</v>
      </c>
      <c r="D58" s="61">
        <v>1.27</v>
      </c>
      <c r="E58" s="62">
        <v>1.5</v>
      </c>
      <c r="F58" s="63">
        <v>2</v>
      </c>
      <c r="G58" s="22">
        <f t="shared" si="18"/>
        <v>166959.22364395828</v>
      </c>
      <c r="H58" s="22">
        <f t="shared" si="19"/>
        <v>189050.94063171715</v>
      </c>
      <c r="I58" s="22">
        <f t="shared" si="20"/>
        <v>200419.50643420831</v>
      </c>
      <c r="J58" s="44">
        <f t="shared" si="11"/>
        <v>4824.9462569297257</v>
      </c>
      <c r="K58" s="45">
        <f t="shared" si="12"/>
        <v>5427.2997310540813</v>
      </c>
      <c r="L58" s="46">
        <f t="shared" si="13"/>
        <v>5672.2501821002352</v>
      </c>
      <c r="M58" s="44">
        <f t="shared" si="14"/>
        <v>6127.6817463007519</v>
      </c>
      <c r="N58" s="45">
        <f t="shared" si="15"/>
        <v>8140.949596581122</v>
      </c>
      <c r="O58" s="46">
        <f t="shared" si="16"/>
        <v>11344.50036420047</v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30</v>
      </c>
      <c r="E59" s="7">
        <f>COUNTIF(E9:E58,1.5)</f>
        <v>29</v>
      </c>
      <c r="F59" s="8">
        <f>COUNTIF(F9:F58,2)</f>
        <v>25</v>
      </c>
      <c r="G59" s="70">
        <f>M59+G8</f>
        <v>166959.22364395834</v>
      </c>
      <c r="H59" s="71">
        <f>N59+H8</f>
        <v>189050.94063171712</v>
      </c>
      <c r="I59" s="72">
        <f>O59+I8</f>
        <v>200419.50643420825</v>
      </c>
      <c r="J59" s="67" t="s">
        <v>30</v>
      </c>
      <c r="K59" s="68">
        <f>B58-B9</f>
        <v>150</v>
      </c>
      <c r="L59" s="69" t="s">
        <v>31</v>
      </c>
      <c r="M59" s="81">
        <f>SUM(M9:M58)</f>
        <v>66959.22364395835</v>
      </c>
      <c r="N59" s="82">
        <f>SUM(N9:N58)</f>
        <v>89050.940631717123</v>
      </c>
      <c r="O59" s="83">
        <f>SUM(O9:O58)</f>
        <v>100419.50643420825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20</v>
      </c>
      <c r="E60" s="7">
        <f>COUNTIF(E9:E58,-1)</f>
        <v>21</v>
      </c>
      <c r="F60" s="8">
        <f>COUNTIF(F9:F58,-1)</f>
        <v>25</v>
      </c>
      <c r="G60" s="84" t="s">
        <v>29</v>
      </c>
      <c r="H60" s="85"/>
      <c r="I60" s="91"/>
      <c r="J60" s="84" t="s">
        <v>32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34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1.6695922364395834</v>
      </c>
      <c r="H61" s="77">
        <f t="shared" ref="H61" si="21">H59/H8</f>
        <v>1.8905094063171712</v>
      </c>
      <c r="I61" s="78">
        <f>I59/I8</f>
        <v>2.0041950643420825</v>
      </c>
      <c r="J61" s="65">
        <f>(G61-100%)*30/K59</f>
        <v>0.13391844728791669</v>
      </c>
      <c r="K61" s="65">
        <f>(H61-100%)*30/K59</f>
        <v>0.17810188126343424</v>
      </c>
      <c r="L61" s="66">
        <f>(I61-100%)*30/K59</f>
        <v>0.20083901286841649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0.6</v>
      </c>
      <c r="E62" s="74">
        <f t="shared" si="22"/>
        <v>0.57999999999999996</v>
      </c>
      <c r="F62" s="75">
        <f>F59/(F59+F60+F61)</f>
        <v>0.5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6:C13"/>
  <sheetViews>
    <sheetView topLeftCell="A13" zoomScale="87" zoomScaleNormal="87" workbookViewId="0">
      <selection activeCell="C13" sqref="C13"/>
    </sheetView>
  </sheetViews>
  <sheetFormatPr defaultColWidth="8.125" defaultRowHeight="14.25" x14ac:dyDescent="0.4"/>
  <cols>
    <col min="1" max="1" width="6.625" style="53" customWidth="1"/>
    <col min="2" max="2" width="6.6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6" spans="2:3" x14ac:dyDescent="0.4">
      <c r="B6" s="53"/>
    </row>
    <row r="9" spans="2:3" x14ac:dyDescent="0.4">
      <c r="B9" s="53"/>
    </row>
    <row r="13" spans="2:3" x14ac:dyDescent="0.4">
      <c r="C13" s="53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4" t="s">
        <v>38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26</v>
      </c>
    </row>
    <row r="12" spans="1:10" x14ac:dyDescent="0.4">
      <c r="A12" s="96" t="s">
        <v>37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27</v>
      </c>
    </row>
    <row r="22" spans="1:10" x14ac:dyDescent="0.4">
      <c r="A22" s="96" t="s">
        <v>41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H9" sqref="H9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39</v>
      </c>
      <c r="C4" s="37"/>
      <c r="D4" s="38"/>
      <c r="E4" s="37"/>
      <c r="F4" s="38"/>
      <c r="G4" s="37" t="s">
        <v>40</v>
      </c>
      <c r="H4" s="38">
        <v>44423</v>
      </c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赤松福代</cp:lastModifiedBy>
  <dcterms:created xsi:type="dcterms:W3CDTF">2020-09-18T03:10:57Z</dcterms:created>
  <dcterms:modified xsi:type="dcterms:W3CDTF">2021-08-15T01:56:40Z</dcterms:modified>
</cp:coreProperties>
</file>