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Y\【CMA】FX\検証\"/>
    </mc:Choice>
  </mc:AlternateContent>
  <xr:revisionPtr revIDLastSave="0" documentId="13_ncr:1_{F9F784B0-F870-406F-9607-A3ED5340FE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  <sheet name="memo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7" l="1"/>
  <c r="P33" i="7"/>
  <c r="P32" i="7"/>
  <c r="O36" i="7" s="1"/>
  <c r="M35" i="7"/>
  <c r="P34" i="7"/>
  <c r="F59" i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<sst xmlns="http://schemas.openxmlformats.org/spreadsheetml/2006/main" count="70" uniqueCount="59">
  <si>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</si>
  <si>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</si>
  <si>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</si>
  <si>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</si>
  <si>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</si>
  <si>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</si>
  <si>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</si>
  <si>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</si>
  <si>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</si>
  <si>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</si>
  <si>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</si>
  <si>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</si>
  <si>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</si>
  <si>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</si>
  <si>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</si>
  <si>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</si>
  <si>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</si>
  <si>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</si>
  <si>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</si>
  <si>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</si>
  <si>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</si>
  <si>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</si>
  <si>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</si>
  <si>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</si>
  <si>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</si>
  <si>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</si>
  <si>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</si>
  <si>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</si>
  <si>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</si>
  <si>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</si>
  <si>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</si>
  <si>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</si>
  <si>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</si>
  <si>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</si>
  <si>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</si>
  <si>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</si>
  <si>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Open</t>
    <phoneticPr fontId="1"/>
  </si>
  <si>
    <t>High</t>
    <phoneticPr fontId="1"/>
  </si>
  <si>
    <t>Low</t>
    <phoneticPr fontId="1"/>
  </si>
  <si>
    <t>Close</t>
    <phoneticPr fontId="1"/>
  </si>
  <si>
    <t>下のひげ</t>
    <rPh sb="0" eb="1">
      <t>シタ</t>
    </rPh>
    <phoneticPr fontId="1"/>
  </si>
  <si>
    <t>上のひげ</t>
    <rPh sb="0" eb="1">
      <t>ウエ</t>
    </rPh>
    <phoneticPr fontId="1"/>
  </si>
  <si>
    <t>実態</t>
    <rPh sb="0" eb="2">
      <t>ジッタイ</t>
    </rPh>
    <phoneticPr fontId="1"/>
  </si>
  <si>
    <t>始値</t>
    <rPh sb="0" eb="1">
      <t>ハジ</t>
    </rPh>
    <rPh sb="1" eb="2">
      <t>ネ</t>
    </rPh>
    <phoneticPr fontId="1"/>
  </si>
  <si>
    <t>高値</t>
    <rPh sb="0" eb="2">
      <t>タカネ</t>
    </rPh>
    <phoneticPr fontId="1"/>
  </si>
  <si>
    <t>安値</t>
    <rPh sb="0" eb="2">
      <t>ヤスネ</t>
    </rPh>
    <phoneticPr fontId="1"/>
  </si>
  <si>
    <t>終値</t>
    <rPh sb="0" eb="2">
      <t>オワリネ</t>
    </rPh>
    <phoneticPr fontId="1"/>
  </si>
  <si>
    <t>種別</t>
    <rPh sb="0" eb="2">
      <t>シュベツ</t>
    </rPh>
    <phoneticPr fontId="1"/>
  </si>
  <si>
    <t>日足</t>
    <rPh sb="0" eb="1">
      <t>ヒ</t>
    </rPh>
    <rPh sb="1" eb="2">
      <t>アシ</t>
    </rPh>
    <phoneticPr fontId="1"/>
  </si>
  <si>
    <t>USDJPY</t>
    <phoneticPr fontId="1"/>
  </si>
  <si>
    <t>10MAが20MAより下。　エントリールールOK</t>
    <rPh sb="11" eb="12">
      <t>シタ</t>
    </rPh>
    <phoneticPr fontId="1"/>
  </si>
  <si>
    <t>二つのMAより外に実体ある</t>
    <rPh sb="0" eb="1">
      <t>フタ</t>
    </rPh>
    <rPh sb="7" eb="8">
      <t>ソト</t>
    </rPh>
    <rPh sb="9" eb="11">
      <t>ジッタイ</t>
    </rPh>
    <phoneticPr fontId="1"/>
  </si>
  <si>
    <t>ひげタッチしている</t>
    <phoneticPr fontId="1"/>
  </si>
  <si>
    <t>FB引いてみる</t>
    <rPh sb="2" eb="3">
      <t>ヒ</t>
    </rPh>
    <phoneticPr fontId="1"/>
  </si>
  <si>
    <t>MAダウン気味。10が20にしたから近づいたが、上に抜けず、下降</t>
    <rPh sb="5" eb="7">
      <t>ギミ</t>
    </rPh>
    <rPh sb="18" eb="19">
      <t>チカ</t>
    </rPh>
    <rPh sb="24" eb="25">
      <t>ウエ</t>
    </rPh>
    <rPh sb="26" eb="27">
      <t>ヌ</t>
    </rPh>
    <rPh sb="30" eb="32">
      <t>カコウ</t>
    </rPh>
    <phoneticPr fontId="1"/>
  </si>
  <si>
    <t>実体が小さいローソク足。上のひげがMA20タッチより、さらに上に突き抜けている。アップトレンドだったのか？</t>
    <rPh sb="0" eb="2">
      <t>ジッタイ</t>
    </rPh>
    <rPh sb="3" eb="4">
      <t>チイ</t>
    </rPh>
    <rPh sb="10" eb="11">
      <t>アシ</t>
    </rPh>
    <rPh sb="12" eb="13">
      <t>ウエ</t>
    </rPh>
    <rPh sb="30" eb="31">
      <t>ウエ</t>
    </rPh>
    <rPh sb="32" eb="33">
      <t>ツ</t>
    </rPh>
    <rPh sb="34" eb="35">
      <t>ヌ</t>
    </rPh>
    <phoneticPr fontId="1"/>
  </si>
  <si>
    <t>次のローソク足、FB61.8まで落ちたあと、上昇に転じた。</t>
    <rPh sb="0" eb="1">
      <t>ツギ</t>
    </rPh>
    <rPh sb="6" eb="7">
      <t>アシ</t>
    </rPh>
    <rPh sb="16" eb="17">
      <t>オ</t>
    </rPh>
    <rPh sb="22" eb="24">
      <t>ジョウショウ</t>
    </rPh>
    <rPh sb="25" eb="26">
      <t>テン</t>
    </rPh>
    <phoneticPr fontId="1"/>
  </si>
  <si>
    <t>早く取引（検証ではあっても）したくなり、自分の解釈でトレードチャンスを探そうとすることに気が付きました。しっかりと基本ルールを守って行きたいと思います。</t>
    <rPh sb="0" eb="1">
      <t>ハヤ</t>
    </rPh>
    <rPh sb="2" eb="4">
      <t>トリヒキ</t>
    </rPh>
    <rPh sb="5" eb="7">
      <t>ケンショウ</t>
    </rPh>
    <rPh sb="20" eb="22">
      <t>ジブン</t>
    </rPh>
    <rPh sb="23" eb="25">
      <t>カイシャク</t>
    </rPh>
    <rPh sb="35" eb="36">
      <t>サガ</t>
    </rPh>
    <rPh sb="44" eb="45">
      <t>キ</t>
    </rPh>
    <rPh sb="46" eb="47">
      <t>ツ</t>
    </rPh>
    <rPh sb="57" eb="59">
      <t>キホン</t>
    </rPh>
    <rPh sb="63" eb="64">
      <t>マモ</t>
    </rPh>
    <rPh sb="66" eb="67">
      <t>イ</t>
    </rPh>
    <rPh sb="71" eb="72">
      <t>オモ</t>
    </rPh>
    <phoneticPr fontId="1"/>
  </si>
  <si>
    <r>
      <t xml:space="preserve">・日足で検証してみたが、なかなかトレードのチャンスは見つからないように感じました。
</t>
    </r>
    <r>
      <rPr>
        <b/>
        <sz val="11"/>
        <color indexed="8"/>
        <rFont val="ＭＳ Ｐゴシック"/>
        <family val="3"/>
        <charset val="128"/>
      </rPr>
      <t>【質問】
PB出現、高値（安値）ブレイクでエントリーとありますが、実際の取引ではそこに注文を入れておくのでしょうか？
FBの引き方、合ってますでしょうか？</t>
    </r>
    <rPh sb="1" eb="3">
      <t>ヒアシ</t>
    </rPh>
    <rPh sb="4" eb="6">
      <t>ケンショウ</t>
    </rPh>
    <rPh sb="26" eb="27">
      <t>ミ</t>
    </rPh>
    <rPh sb="35" eb="36">
      <t>カン</t>
    </rPh>
    <rPh sb="44" eb="46">
      <t>シツモン</t>
    </rPh>
    <rPh sb="50" eb="52">
      <t>シュツゲン</t>
    </rPh>
    <rPh sb="53" eb="55">
      <t>タカネ</t>
    </rPh>
    <rPh sb="56" eb="58">
      <t>ヤスネ</t>
    </rPh>
    <rPh sb="76" eb="78">
      <t>ジッサイ</t>
    </rPh>
    <rPh sb="79" eb="81">
      <t>トリヒキ</t>
    </rPh>
    <rPh sb="86" eb="88">
      <t>チュウモン</t>
    </rPh>
    <rPh sb="89" eb="90">
      <t>イ</t>
    </rPh>
    <rPh sb="106" eb="107">
      <t>ヒ</t>
    </rPh>
    <rPh sb="108" eb="109">
      <t>カタ</t>
    </rPh>
    <rPh sb="110" eb="11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</si>
</sst>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0" fillId="4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>
    <xdr:from>
      <xdr:col>11</xdr:col>
      <xdr:colOff>309562</xdr:colOff>
      <xdr:row>13</xdr:row>
      <xdr:rowOff>95250</xdr:rowOff>
    </xdr:from>
    <xdr:to>
      <xdr:col>12</xdr:col>
      <xdr:colOff>488156</xdr:colOff>
      <xdr:row>17</xdr:row>
      <xdr:rowOff>83343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3F76B7EF-187A-4249-88CD-AC6F2BB042EC}"/>
            </a:ext>
          </a:extLst>
        </xdr:cNvPr>
        <xdr:cNvCxnSpPr/>
      </xdr:nvCxnSpPr>
      <xdr:spPr>
        <a:xfrm flipH="1">
          <a:off x="6929437" y="2416969"/>
          <a:ext cx="797719" cy="7024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107157</xdr:rowOff>
    </xdr:from>
    <xdr:to>
      <xdr:col>21</xdr:col>
      <xdr:colOff>198399</xdr:colOff>
      <xdr:row>43</xdr:row>
      <xdr:rowOff>84858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74EFF5F4-A041-4663-BD48-7A076424B352}"/>
            </a:ext>
          </a:extLst>
        </xdr:cNvPr>
        <xdr:cNvGrpSpPr/>
      </xdr:nvGrpSpPr>
      <xdr:grpSpPr>
        <a:xfrm>
          <a:off x="0" y="814728"/>
          <a:ext cx="13152399" cy="6876523"/>
          <a:chOff x="0" y="892969"/>
          <a:chExt cx="13009524" cy="6942857"/>
        </a:xfrm>
      </xdr:grpSpPr>
      <xdr:pic>
        <xdr:nvPicPr>
          <xdr:cNvPr id="28" name="図 27">
            <a:extLst>
              <a:ext uri="{FF2B5EF4-FFF2-40B4-BE49-F238E27FC236}">
                <a16:creationId xmlns:a16="http://schemas.microsoft.com/office/drawing/2014/main" id="{0C4C68C7-3005-4160-A366-062D98D315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892969"/>
            <a:ext cx="13009524" cy="6942857"/>
          </a:xfrm>
          <a:prstGeom prst="rect">
            <a:avLst/>
          </a:prstGeom>
        </xdr:spPr>
      </xdr:pic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7F4301E3-ACB1-4438-8C7A-D163EC08260C}"/>
              </a:ext>
            </a:extLst>
          </xdr:cNvPr>
          <xdr:cNvCxnSpPr/>
        </xdr:nvCxnSpPr>
        <xdr:spPr>
          <a:xfrm>
            <a:off x="5095875" y="2393156"/>
            <a:ext cx="357187" cy="500063"/>
          </a:xfrm>
          <a:prstGeom prst="straightConnector1">
            <a:avLst/>
          </a:prstGeom>
          <a:ln w="539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47</xdr:row>
      <xdr:rowOff>71436</xdr:rowOff>
    </xdr:from>
    <xdr:to>
      <xdr:col>21</xdr:col>
      <xdr:colOff>198399</xdr:colOff>
      <xdr:row>86</xdr:row>
      <xdr:rowOff>39612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295D4438-A077-44B5-A486-6A83D624E541}"/>
            </a:ext>
          </a:extLst>
        </xdr:cNvPr>
        <xdr:cNvGrpSpPr/>
      </xdr:nvGrpSpPr>
      <xdr:grpSpPr>
        <a:xfrm>
          <a:off x="0" y="8385400"/>
          <a:ext cx="13152399" cy="6866998"/>
          <a:chOff x="0" y="8465342"/>
          <a:chExt cx="13009524" cy="6933333"/>
        </a:xfrm>
      </xdr:grpSpPr>
      <xdr:pic>
        <xdr:nvPicPr>
          <xdr:cNvPr id="31" name="図 30">
            <a:extLst>
              <a:ext uri="{FF2B5EF4-FFF2-40B4-BE49-F238E27FC236}">
                <a16:creationId xmlns:a16="http://schemas.microsoft.com/office/drawing/2014/main" id="{3E96D110-4067-4E7C-94A7-2DB3AA59EA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8465342"/>
            <a:ext cx="13009524" cy="6933333"/>
          </a:xfrm>
          <a:prstGeom prst="rect">
            <a:avLst/>
          </a:prstGeom>
        </xdr:spPr>
      </xdr:pic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D3115724-EE94-4347-B7C9-5EDED988F9B4}"/>
              </a:ext>
            </a:extLst>
          </xdr:cNvPr>
          <xdr:cNvCxnSpPr/>
        </xdr:nvCxnSpPr>
        <xdr:spPr>
          <a:xfrm>
            <a:off x="5345907" y="12132469"/>
            <a:ext cx="357187" cy="500063"/>
          </a:xfrm>
          <a:prstGeom prst="straightConnector1">
            <a:avLst/>
          </a:prstGeom>
          <a:ln w="539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A37A8717-DA8D-4A7E-AFBA-B28143804848}"/>
              </a:ext>
            </a:extLst>
          </xdr:cNvPr>
          <xdr:cNvSpPr txBox="1"/>
        </xdr:nvSpPr>
        <xdr:spPr>
          <a:xfrm>
            <a:off x="5607842" y="11656219"/>
            <a:ext cx="607219" cy="27384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損切</a:t>
            </a:r>
          </a:p>
        </xdr:txBody>
      </xdr:sp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A2E97C-66D1-48F2-B41E-381B595771A7}"/>
              </a:ext>
            </a:extLst>
          </xdr:cNvPr>
          <xdr:cNvCxnSpPr/>
        </xdr:nvCxnSpPr>
        <xdr:spPr>
          <a:xfrm>
            <a:off x="6096000" y="11775281"/>
            <a:ext cx="261937" cy="11906"/>
          </a:xfrm>
          <a:prstGeom prst="straightConnector1">
            <a:avLst/>
          </a:prstGeom>
          <a:ln w="57150"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27215</xdr:colOff>
      <xdr:row>88</xdr:row>
      <xdr:rowOff>107156</xdr:rowOff>
    </xdr:from>
    <xdr:to>
      <xdr:col>21</xdr:col>
      <xdr:colOff>225614</xdr:colOff>
      <xdr:row>127</xdr:row>
      <xdr:rowOff>77034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59EB6ED-6034-4241-B1F7-3606BF75BC5F}"/>
            </a:ext>
          </a:extLst>
        </xdr:cNvPr>
        <xdr:cNvGrpSpPr/>
      </xdr:nvGrpSpPr>
      <xdr:grpSpPr>
        <a:xfrm>
          <a:off x="27215" y="15673727"/>
          <a:ext cx="13152399" cy="6868700"/>
          <a:chOff x="40822" y="15755370"/>
          <a:chExt cx="13152399" cy="6868700"/>
        </a:xfrm>
      </xdr:grpSpPr>
      <xdr:pic>
        <xdr:nvPicPr>
          <xdr:cNvPr id="39" name="図 38">
            <a:extLst>
              <a:ext uri="{FF2B5EF4-FFF2-40B4-BE49-F238E27FC236}">
                <a16:creationId xmlns:a16="http://schemas.microsoft.com/office/drawing/2014/main" id="{ABAA30DE-48E1-41D1-A49F-3A77C6B4C0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822" y="15755370"/>
            <a:ext cx="13152399" cy="6868700"/>
          </a:xfrm>
          <a:prstGeom prst="rect">
            <a:avLst/>
          </a:prstGeom>
        </xdr:spPr>
      </xdr:pic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EADCCC8F-F9A4-489B-BF50-F4DA2D64BE3A}"/>
              </a:ext>
            </a:extLst>
          </xdr:cNvPr>
          <xdr:cNvCxnSpPr/>
        </xdr:nvCxnSpPr>
        <xdr:spPr>
          <a:xfrm flipH="1">
            <a:off x="7563872" y="19175866"/>
            <a:ext cx="261936" cy="260235"/>
          </a:xfrm>
          <a:prstGeom prst="straightConnector1">
            <a:avLst/>
          </a:prstGeom>
          <a:ln w="53975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四角形: 角を丸くする 41">
            <a:extLst>
              <a:ext uri="{FF2B5EF4-FFF2-40B4-BE49-F238E27FC236}">
                <a16:creationId xmlns:a16="http://schemas.microsoft.com/office/drawing/2014/main" id="{B61FE01C-32E8-4A78-85D3-6BE81462B062}"/>
              </a:ext>
            </a:extLst>
          </xdr:cNvPr>
          <xdr:cNvSpPr/>
        </xdr:nvSpPr>
        <xdr:spPr>
          <a:xfrm>
            <a:off x="6961754" y="18869705"/>
            <a:ext cx="483055" cy="1826759"/>
          </a:xfrm>
          <a:prstGeom prst="roundRect">
            <a:avLst/>
          </a:prstGeom>
          <a:solidFill>
            <a:srgbClr val="FF66CC">
              <a:alpha val="25098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B066078B-012E-4657-A137-C159D3C33F8E}"/>
              </a:ext>
            </a:extLst>
          </xdr:cNvPr>
          <xdr:cNvSpPr txBox="1"/>
        </xdr:nvSpPr>
        <xdr:spPr>
          <a:xfrm>
            <a:off x="7963580" y="18723430"/>
            <a:ext cx="1287576" cy="637833"/>
          </a:xfrm>
          <a:prstGeom prst="rect">
            <a:avLst/>
          </a:prstGeom>
          <a:solidFill>
            <a:schemeClr val="accent2">
              <a:lumMod val="40000"/>
              <a:lumOff val="60000"/>
              <a:alpha val="4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solidFill>
                  <a:srgbClr val="FFFF00"/>
                </a:solidFill>
              </a:rPr>
              <a:t>高値切り上げ</a:t>
            </a:r>
            <a:endParaRPr kumimoji="1" lang="en-US" altLang="ja-JP" sz="1100" b="1">
              <a:solidFill>
                <a:srgbClr val="FFFF00"/>
              </a:solidFill>
            </a:endParaRPr>
          </a:p>
          <a:p>
            <a:r>
              <a:rPr kumimoji="1" lang="ja-JP" altLang="en-US" sz="1100" b="1">
                <a:solidFill>
                  <a:srgbClr val="FFFF00"/>
                </a:solidFill>
              </a:rPr>
              <a:t>エントリー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15</xdr:col>
      <xdr:colOff>255857</xdr:colOff>
      <xdr:row>28</xdr:row>
      <xdr:rowOff>75448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E3A0045-52BE-4F72-BAA3-DC52340F7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3900"/>
          <a:ext cx="10542857" cy="6019048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41</xdr:row>
      <xdr:rowOff>19050</xdr:rowOff>
    </xdr:from>
    <xdr:to>
      <xdr:col>21</xdr:col>
      <xdr:colOff>684174</xdr:colOff>
      <xdr:row>70</xdr:row>
      <xdr:rowOff>46758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FFFEBD1-7BCF-45E1-8D90-69FAB9217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6450" y="9782175"/>
          <a:ext cx="13009524" cy="6933333"/>
        </a:xfrm>
        <a:prstGeom prst="rect">
          <a:avLst/>
        </a:prstGeom>
      </xdr:spPr>
    </xdr:pic>
    <xdr:clientData/>
  </xdr:twoCellAnchor>
  <xdr:twoCellAnchor>
    <xdr:from>
      <xdr:col>14</xdr:col>
      <xdr:colOff>444500</xdr:colOff>
      <xdr:row>18</xdr:row>
      <xdr:rowOff>38100</xdr:rowOff>
    </xdr:from>
    <xdr:to>
      <xdr:col>16</xdr:col>
      <xdr:colOff>152400</xdr:colOff>
      <xdr:row>21</xdr:row>
      <xdr:rowOff>190500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E7E888B-55CB-4006-AE82-27ABAFEAC66D}"/>
            </a:ext>
          </a:extLst>
        </xdr:cNvPr>
        <xdr:cNvCxnSpPr/>
      </xdr:nvCxnSpPr>
      <xdr:spPr>
        <a:xfrm flipH="1">
          <a:off x="10045700" y="4381500"/>
          <a:ext cx="1079500" cy="8763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571500</xdr:colOff>
      <xdr:row>53</xdr:row>
      <xdr:rowOff>228600</xdr:rowOff>
    </xdr:from>
    <xdr:to>
      <xdr:col>19</xdr:col>
      <xdr:colOff>279400</xdr:colOff>
      <xdr:row>57</xdr:row>
      <xdr:rowOff>139700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33898607-1D55-4807-990E-8C2720F22188}"/>
            </a:ext>
          </a:extLst>
        </xdr:cNvPr>
        <xdr:cNvCxnSpPr/>
      </xdr:nvCxnSpPr>
      <xdr:spPr>
        <a:xfrm flipH="1">
          <a:off x="12230100" y="13017500"/>
          <a:ext cx="1079500" cy="87630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49</v>
      </c>
    </row>
    <row r="2" spans="1:18" x14ac:dyDescent="0.4">
      <c r="A2" s="1" t="s">
        <v>8</v>
      </c>
      <c r="C2" t="s">
        <v>48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34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6" t="s">
        <v>3</v>
      </c>
      <c r="H6" s="87"/>
      <c r="I6" s="93"/>
      <c r="J6" s="86" t="s">
        <v>23</v>
      </c>
      <c r="K6" s="87"/>
      <c r="L6" s="93"/>
      <c r="M6" s="86" t="s">
        <v>24</v>
      </c>
      <c r="N6" s="87"/>
      <c r="O6" s="93"/>
    </row>
    <row r="7" spans="1:18" ht="19.5" thickBot="1" x14ac:dyDescent="0.4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0" t="s">
        <v>23</v>
      </c>
      <c r="K8" s="91"/>
      <c r="L8" s="92"/>
      <c r="M8" s="90"/>
      <c r="N8" s="91"/>
      <c r="O8" s="92"/>
    </row>
    <row r="9" spans="1:18" x14ac:dyDescent="0.4">
      <c r="A9" s="9">
        <v>1</v>
      </c>
      <c r="B9" s="23">
        <v>43616</v>
      </c>
      <c r="C9" s="50">
        <v>2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 t="s">
        <v>54</v>
      </c>
      <c r="Q9" s="40"/>
      <c r="R9" s="40"/>
    </row>
    <row r="10" spans="1:18" x14ac:dyDescent="0.4">
      <c r="A10" s="9">
        <v>2</v>
      </c>
      <c r="B10" s="5">
        <v>43644</v>
      </c>
      <c r="C10" s="47">
        <v>2</v>
      </c>
      <c r="D10" s="57">
        <v>-1</v>
      </c>
      <c r="E10" s="58">
        <v>-1</v>
      </c>
      <c r="F10" s="59">
        <v>-1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-3114.2999999999997</v>
      </c>
      <c r="N10" s="45">
        <f t="shared" ref="N10:N12" si="9">IF(E10="","",K10*E10)</f>
        <v>-3135</v>
      </c>
      <c r="O10" s="46">
        <f t="shared" ref="O10:O12" si="10">IF(F10="","",L10*F10)</f>
        <v>-3180</v>
      </c>
      <c r="P10" s="40" t="s">
        <v>55</v>
      </c>
      <c r="Q10" s="40"/>
      <c r="R10" s="40"/>
    </row>
    <row r="11" spans="1:18" x14ac:dyDescent="0.4">
      <c r="A11" s="9">
        <v>3</v>
      </c>
      <c r="B11" s="5">
        <v>43980</v>
      </c>
      <c r="C11" s="47">
        <v>1</v>
      </c>
      <c r="D11" s="57">
        <v>1.27</v>
      </c>
      <c r="E11" s="58">
        <v>1.5</v>
      </c>
      <c r="F11" s="59">
        <v>2</v>
      </c>
      <c r="G11" s="22">
        <f t="shared" si="2"/>
        <v>104532.20616999999</v>
      </c>
      <c r="H11" s="22">
        <f t="shared" si="3"/>
        <v>105926.425</v>
      </c>
      <c r="I11" s="22">
        <f t="shared" si="4"/>
        <v>108989.2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3836.5061699999997</v>
      </c>
      <c r="N11" s="45">
        <f t="shared" si="9"/>
        <v>4561.4249999999993</v>
      </c>
      <c r="O11" s="46">
        <f t="shared" si="10"/>
        <v>6169.2</v>
      </c>
      <c r="P11" s="40" t="s">
        <v>56</v>
      </c>
      <c r="Q11" s="40"/>
      <c r="R11" s="40"/>
    </row>
    <row r="12" spans="1:18" x14ac:dyDescent="0.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>
        <f t="shared" si="5"/>
        <v>3135.9661850999996</v>
      </c>
      <c r="K12" s="45">
        <f t="shared" si="6"/>
        <v>3177.7927500000001</v>
      </c>
      <c r="L12" s="46">
        <f t="shared" si="7"/>
        <v>3269.6759999999999</v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">
      <c r="A13" s="9">
        <v>5</v>
      </c>
      <c r="B13" s="5"/>
      <c r="C13" s="47"/>
      <c r="D13" s="57"/>
      <c r="E13" s="58"/>
      <c r="F13" s="59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4" t="s">
        <v>5</v>
      </c>
      <c r="C59" s="95"/>
      <c r="D59" s="7">
        <f>COUNTIF(D9:D58,1.27)</f>
        <v>2</v>
      </c>
      <c r="E59" s="7">
        <f>COUNTIF(E9:E58,1.5)</f>
        <v>2</v>
      </c>
      <c r="F59" s="8">
        <f>COUNTIF(F9:F58,2)</f>
        <v>2</v>
      </c>
      <c r="G59" s="70">
        <f>M59+G8</f>
        <v>104532.20617</v>
      </c>
      <c r="H59" s="71">
        <f>N59+H8</f>
        <v>105926.425</v>
      </c>
      <c r="I59" s="72">
        <f>O59+I8</f>
        <v>108989.2</v>
      </c>
      <c r="J59" s="67" t="s">
        <v>31</v>
      </c>
      <c r="K59" s="68">
        <f>B58-B9</f>
        <v>-43616</v>
      </c>
      <c r="L59" s="69" t="s">
        <v>32</v>
      </c>
      <c r="M59" s="81">
        <f>SUM(M9:M58)</f>
        <v>4532.2061699999995</v>
      </c>
      <c r="N59" s="82">
        <f>SUM(N9:N58)</f>
        <v>5926.4249999999993</v>
      </c>
      <c r="O59" s="83">
        <f>SUM(O9:O58)</f>
        <v>8989.2000000000007</v>
      </c>
    </row>
    <row r="60" spans="1:15" ht="19.5" thickBot="1" x14ac:dyDescent="0.45">
      <c r="A60" s="9"/>
      <c r="B60" s="88" t="s">
        <v>6</v>
      </c>
      <c r="C60" s="89"/>
      <c r="D60" s="7">
        <f>COUNTIF(D9:D58,-1)</f>
        <v>1</v>
      </c>
      <c r="E60" s="7">
        <f>COUNTIF(E9:E58,-1)</f>
        <v>1</v>
      </c>
      <c r="F60" s="8">
        <f>COUNTIF(F9:F58,-1)</f>
        <v>1</v>
      </c>
      <c r="G60" s="86" t="s">
        <v>30</v>
      </c>
      <c r="H60" s="87"/>
      <c r="I60" s="93"/>
      <c r="J60" s="86" t="s">
        <v>33</v>
      </c>
      <c r="K60" s="87"/>
      <c r="L60" s="93"/>
      <c r="M60" s="9"/>
      <c r="N60" s="3"/>
      <c r="O60" s="4"/>
    </row>
    <row r="61" spans="1:15" ht="19.5" thickBot="1" x14ac:dyDescent="0.45">
      <c r="A61" s="9"/>
      <c r="B61" s="88" t="s">
        <v>35</v>
      </c>
      <c r="C61" s="89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1.0453220617000001</v>
      </c>
      <c r="H61" s="77">
        <f t="shared" ref="H61" si="21">H59/H8</f>
        <v>1.05926425</v>
      </c>
      <c r="I61" s="78">
        <f>I59/I8</f>
        <v>1.0898919999999999</v>
      </c>
      <c r="J61" s="65">
        <f>(G61-100%)*30/K59</f>
        <v>-3.1173465035766745E-5</v>
      </c>
      <c r="K61" s="65">
        <f>(H61-100%)*30/K59</f>
        <v>-4.0763194699192968E-5</v>
      </c>
      <c r="L61" s="66">
        <f>(I61-100%)*30/K59</f>
        <v>-6.1829603815113625E-5</v>
      </c>
      <c r="M61" s="10"/>
      <c r="N61" s="2"/>
      <c r="O61" s="11"/>
    </row>
    <row r="62" spans="1:15" ht="19.5" thickBot="1" x14ac:dyDescent="0.45">
      <c r="A62" s="3"/>
      <c r="B62" s="86" t="s">
        <v>4</v>
      </c>
      <c r="C62" s="87"/>
      <c r="D62" s="79">
        <f t="shared" ref="D62:E62" si="22">D59/(D59+D60+D61)</f>
        <v>0.66666666666666663</v>
      </c>
      <c r="E62" s="74">
        <f t="shared" si="22"/>
        <v>0.66666666666666663</v>
      </c>
      <c r="F62" s="75">
        <f>F59/(F59+F60+F61)</f>
        <v>0.66666666666666663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2:A46"/>
  <sheetViews>
    <sheetView zoomScale="70" zoomScaleNormal="70" workbookViewId="0">
      <selection activeCell="X108" sqref="X108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2" spans="1:1" x14ac:dyDescent="0.4">
      <c r="A2" s="53">
        <v>1</v>
      </c>
    </row>
    <row r="46" spans="1:1" x14ac:dyDescent="0.4">
      <c r="A46" s="53">
        <v>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opLeftCell="A2" zoomScale="145" zoomScaleSheetLayoutView="100" workbookViewId="0">
      <selection activeCell="L11" sqref="L11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26</v>
      </c>
    </row>
    <row r="2" spans="1:10" x14ac:dyDescent="0.4">
      <c r="A2" s="96" t="s">
        <v>58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4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4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4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4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4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4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4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 x14ac:dyDescent="0.4">
      <c r="A11" s="52" t="s">
        <v>27</v>
      </c>
    </row>
    <row r="12" spans="1:10" x14ac:dyDescent="0.4">
      <c r="A12" s="98" t="s">
        <v>57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4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4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x14ac:dyDescent="0.4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4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4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x14ac:dyDescent="0.4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x14ac:dyDescent="0.4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 x14ac:dyDescent="0.4">
      <c r="A21" s="52" t="s">
        <v>28</v>
      </c>
    </row>
    <row r="22" spans="1:10" x14ac:dyDescent="0.4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x14ac:dyDescent="0.4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x14ac:dyDescent="0.4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x14ac:dyDescent="0.4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x14ac:dyDescent="0.4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x14ac:dyDescent="0.4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x14ac:dyDescent="0.4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x14ac:dyDescent="0.4">
      <c r="A29" s="98"/>
      <c r="B29" s="98"/>
      <c r="C29" s="98"/>
      <c r="D29" s="98"/>
      <c r="E29" s="98"/>
      <c r="F29" s="98"/>
      <c r="G29" s="98"/>
      <c r="H29" s="98"/>
      <c r="I29" s="98"/>
      <c r="J29" s="98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559E-CA2D-4322-9A78-B4FAB38990CF}">
  <dimension ref="D31:P41"/>
  <sheetViews>
    <sheetView topLeftCell="D54" zoomScale="75" zoomScaleNormal="75" workbookViewId="0">
      <selection activeCell="S74" sqref="S73:S74"/>
    </sheetView>
  </sheetViews>
  <sheetFormatPr defaultRowHeight="18.75" x14ac:dyDescent="0.4"/>
  <sheetData>
    <row r="31" spans="12:16" x14ac:dyDescent="0.4">
      <c r="L31" t="s">
        <v>43</v>
      </c>
      <c r="M31" t="s">
        <v>36</v>
      </c>
      <c r="N31" s="84">
        <v>109.58199999999999</v>
      </c>
    </row>
    <row r="32" spans="12:16" x14ac:dyDescent="0.4">
      <c r="L32" t="s">
        <v>44</v>
      </c>
      <c r="M32" t="s">
        <v>37</v>
      </c>
      <c r="N32" s="84">
        <v>109.91800000000001</v>
      </c>
      <c r="O32" t="s">
        <v>41</v>
      </c>
      <c r="P32">
        <f>N32-N34</f>
        <v>0.3160000000000025</v>
      </c>
    </row>
    <row r="33" spans="4:16" x14ac:dyDescent="0.4">
      <c r="L33" t="s">
        <v>45</v>
      </c>
      <c r="M33" t="s">
        <v>38</v>
      </c>
      <c r="N33" s="84">
        <v>109.46599999999999</v>
      </c>
      <c r="O33" t="s">
        <v>42</v>
      </c>
      <c r="P33">
        <f>N34-N31</f>
        <v>2.0000000000010232E-2</v>
      </c>
    </row>
    <row r="34" spans="4:16" x14ac:dyDescent="0.4">
      <c r="L34" t="s">
        <v>46</v>
      </c>
      <c r="M34" t="s">
        <v>39</v>
      </c>
      <c r="N34" s="84">
        <v>109.602</v>
      </c>
      <c r="O34" t="s">
        <v>40</v>
      </c>
      <c r="P34">
        <f>N34-N33</f>
        <v>0.13600000000000989</v>
      </c>
    </row>
    <row r="35" spans="4:16" x14ac:dyDescent="0.4">
      <c r="L35" t="s">
        <v>47</v>
      </c>
      <c r="M35" t="str">
        <f>IF(N31-N34&lt;0,"陽線","陰線")</f>
        <v>陽線</v>
      </c>
    </row>
    <row r="36" spans="4:16" x14ac:dyDescent="0.4">
      <c r="O36" s="85" t="str">
        <f>IF(P32-P34&gt;0,"売り","買い")</f>
        <v>売り</v>
      </c>
      <c r="P36" s="1" t="str">
        <f>IF(P32&gt;P33*3,"PB","")</f>
        <v>PB</v>
      </c>
    </row>
    <row r="37" spans="4:16" x14ac:dyDescent="0.4">
      <c r="N37" t="s">
        <v>50</v>
      </c>
    </row>
    <row r="38" spans="4:16" x14ac:dyDescent="0.4">
      <c r="N38" t="s">
        <v>51</v>
      </c>
    </row>
    <row r="39" spans="4:16" x14ac:dyDescent="0.4">
      <c r="N39" t="s">
        <v>52</v>
      </c>
    </row>
    <row r="41" spans="4:16" x14ac:dyDescent="0.4">
      <c r="D41" t="s">
        <v>53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検証シート</vt:lpstr>
      <vt:lpstr>画像</vt:lpstr>
      <vt:lpstr>気づき</vt:lpstr>
      <vt:lpstr>検証終了通貨</vt:lpstr>
      <vt:lpstr>memo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2021-08-19T15:26:12Z</dcterms:modified>
</cp:coreProperties>
</file>