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98a404200fa3d08/"/>
    </mc:Choice>
  </mc:AlternateContent>
  <xr:revisionPtr revIDLastSave="0" documentId="8_{A5BC634F-8445-4F75-B5A0-6647FC3381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<sst xmlns="http://schemas.openxmlformats.org/spreadsheetml/2006/main" count="60" uniqueCount="49">
  <si>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</si>
  <si>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</si>
  <si>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</si>
  <si>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</si>
  <si>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</si>
  <si>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</si>
  <si>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</si>
  <si>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</si>
  <si>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</si>
  <si>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</si>
  <si>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</si>
  <si>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</si>
  <si>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</si>
  <si>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</si>
  <si>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</si>
  <si>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</si>
  <si>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</si>
  <si>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</si>
  <si>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</si>
  <si>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</si>
  <si>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</si>
  <si>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</si>
  <si>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</si>
  <si>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</si>
  <si>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</si>
  <si>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</si>
  <si>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</si>
  <si>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</si>
  <si>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</si>
  <si>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</si>
  <si>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</si>
  <si>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</si>
  <si>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</si>
  <si>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</si>
  <si>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</si>
  <si>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</si>
  <si>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2016.2.18</t>
    <phoneticPr fontId="1"/>
  </si>
  <si>
    <t>2016．4．5</t>
    <phoneticPr fontId="1"/>
  </si>
  <si>
    <t>2016．6．24</t>
    <phoneticPr fontId="1"/>
  </si>
  <si>
    <t>2016．9．2</t>
    <phoneticPr fontId="1"/>
  </si>
  <si>
    <t>MAにタッチしてないのにエントリー＞＜</t>
    <phoneticPr fontId="1"/>
  </si>
  <si>
    <t>2017．1．5</t>
    <phoneticPr fontId="1"/>
  </si>
  <si>
    <t>2017．6．2</t>
    <phoneticPr fontId="1"/>
  </si>
  <si>
    <t>2017．6．26</t>
    <phoneticPr fontId="1"/>
  </si>
  <si>
    <t>2017．7．18</t>
    <phoneticPr fontId="1"/>
  </si>
  <si>
    <t>2017．9．7</t>
    <phoneticPr fontId="1"/>
  </si>
  <si>
    <t>2017．9．15</t>
    <phoneticPr fontId="1"/>
  </si>
  <si>
    <t>USDJPY</t>
    <phoneticPr fontId="1"/>
  </si>
  <si>
    <t>D1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</si>
</sst>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455039</xdr:colOff>
      <xdr:row>40</xdr:row>
      <xdr:rowOff>136293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BFF2D7A8-20A3-4032-A843-9D9929DFF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29</xdr:col>
      <xdr:colOff>455039</xdr:colOff>
      <xdr:row>81</xdr:row>
      <xdr:rowOff>136293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1E1A813-206B-4906-B02F-469AF4199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322344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29</xdr:col>
      <xdr:colOff>455039</xdr:colOff>
      <xdr:row>122</xdr:row>
      <xdr:rowOff>136293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ADA8557C-01E1-4A88-BBF1-3F7598610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644688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29</xdr:col>
      <xdr:colOff>455039</xdr:colOff>
      <xdr:row>163</xdr:row>
      <xdr:rowOff>136293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2942D463-5DED-4813-BB9D-AAB01AB17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1967031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164</xdr:row>
      <xdr:rowOff>0</xdr:rowOff>
    </xdr:from>
    <xdr:to>
      <xdr:col>29</xdr:col>
      <xdr:colOff>455039</xdr:colOff>
      <xdr:row>204</xdr:row>
      <xdr:rowOff>136293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20838C39-EC3B-4B9F-8C5C-4D58F0332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9289375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29</xdr:col>
      <xdr:colOff>455039</xdr:colOff>
      <xdr:row>245</xdr:row>
      <xdr:rowOff>136293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8DB049F4-A628-482D-BF1A-681310070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6611719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246</xdr:row>
      <xdr:rowOff>0</xdr:rowOff>
    </xdr:from>
    <xdr:to>
      <xdr:col>29</xdr:col>
      <xdr:colOff>455039</xdr:colOff>
      <xdr:row>286</xdr:row>
      <xdr:rowOff>136293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4AD14E5D-1A11-422C-855F-0607572727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43934063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287</xdr:row>
      <xdr:rowOff>0</xdr:rowOff>
    </xdr:from>
    <xdr:to>
      <xdr:col>29</xdr:col>
      <xdr:colOff>455039</xdr:colOff>
      <xdr:row>327</xdr:row>
      <xdr:rowOff>136293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59813889-0168-4AAF-BFAD-1BFDDE8AD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51256406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328</xdr:row>
      <xdr:rowOff>0</xdr:rowOff>
    </xdr:from>
    <xdr:to>
      <xdr:col>29</xdr:col>
      <xdr:colOff>455039</xdr:colOff>
      <xdr:row>368</xdr:row>
      <xdr:rowOff>136293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ADD2E01E-F448-4A08-8C5A-062CF7A54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58578750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369</xdr:row>
      <xdr:rowOff>0</xdr:rowOff>
    </xdr:from>
    <xdr:to>
      <xdr:col>29</xdr:col>
      <xdr:colOff>455039</xdr:colOff>
      <xdr:row>409</xdr:row>
      <xdr:rowOff>136293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B84F3135-C846-499C-9FA2-7FD9FA138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65901094"/>
          <a:ext cx="18219164" cy="7280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U22" sqref="U2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47</v>
      </c>
    </row>
    <row r="2" spans="1:18" x14ac:dyDescent="0.4">
      <c r="A2" s="1" t="s">
        <v>8</v>
      </c>
      <c r="C2" t="s">
        <v>48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 t="s">
        <v>36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 t="s">
        <v>37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 t="s">
        <v>38</v>
      </c>
      <c r="C11" s="47">
        <v>2</v>
      </c>
      <c r="D11" s="57">
        <v>-1</v>
      </c>
      <c r="E11" s="58">
        <v>-1</v>
      </c>
      <c r="F11" s="80">
        <v>-1</v>
      </c>
      <c r="G11" s="22">
        <f t="shared" si="2"/>
        <v>104532.20616999999</v>
      </c>
      <c r="H11" s="22">
        <f t="shared" si="3"/>
        <v>105926.425</v>
      </c>
      <c r="I11" s="22">
        <f t="shared" si="4"/>
        <v>108989.2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-3232.9548299999997</v>
      </c>
      <c r="N11" s="45">
        <f t="shared" si="9"/>
        <v>-3276.0749999999998</v>
      </c>
      <c r="O11" s="46">
        <f t="shared" si="10"/>
        <v>-3370.7999999999997</v>
      </c>
      <c r="P11" s="40"/>
      <c r="Q11" s="40"/>
      <c r="R11" s="40"/>
    </row>
    <row r="12" spans="1:18" x14ac:dyDescent="0.4">
      <c r="A12" s="9">
        <v>4</v>
      </c>
      <c r="B12" s="5" t="s">
        <v>39</v>
      </c>
      <c r="C12" s="47">
        <v>1</v>
      </c>
      <c r="D12" s="57">
        <v>-1</v>
      </c>
      <c r="E12" s="58">
        <v>-1</v>
      </c>
      <c r="F12" s="59">
        <v>-1</v>
      </c>
      <c r="G12" s="22">
        <f t="shared" si="2"/>
        <v>101396.23998489999</v>
      </c>
      <c r="H12" s="22">
        <f t="shared" si="3"/>
        <v>102748.63225000001</v>
      </c>
      <c r="I12" s="22">
        <f t="shared" si="4"/>
        <v>105719.52399999999</v>
      </c>
      <c r="J12" s="44">
        <f t="shared" si="5"/>
        <v>3135.9661850999996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-3135.9661850999996</v>
      </c>
      <c r="N12" s="45">
        <f t="shared" si="9"/>
        <v>-3177.7927500000001</v>
      </c>
      <c r="O12" s="46">
        <f t="shared" si="10"/>
        <v>-3269.6759999999999</v>
      </c>
      <c r="P12" s="40" t="s">
        <v>40</v>
      </c>
      <c r="Q12" s="40"/>
      <c r="R12" s="40"/>
    </row>
    <row r="13" spans="1:18" x14ac:dyDescent="0.4">
      <c r="A13" s="9">
        <v>5</v>
      </c>
      <c r="B13" s="5" t="s">
        <v>41</v>
      </c>
      <c r="C13" s="47">
        <v>2</v>
      </c>
      <c r="D13" s="57">
        <v>1.27</v>
      </c>
      <c r="E13" s="58">
        <v>-1</v>
      </c>
      <c r="F13" s="80">
        <v>-1</v>
      </c>
      <c r="G13" s="22">
        <f t="shared" si="2"/>
        <v>105259.43672832468</v>
      </c>
      <c r="H13" s="22">
        <f t="shared" si="3"/>
        <v>99666.173282500007</v>
      </c>
      <c r="I13" s="22">
        <f t="shared" si="4"/>
        <v>102547.93827999999</v>
      </c>
      <c r="J13" s="44">
        <f t="shared" ref="J13:J58" si="11">IF(G12="","",G12*0.03)</f>
        <v>3041.8871995469995</v>
      </c>
      <c r="K13" s="45">
        <f t="shared" ref="K13:K58" si="12">IF(H12="","",H12*0.03)</f>
        <v>3082.4589675000002</v>
      </c>
      <c r="L13" s="46">
        <f t="shared" ref="L13:L58" si="13">IF(I12="","",I12*0.03)</f>
        <v>3171.5857199999996</v>
      </c>
      <c r="M13" s="44">
        <f t="shared" ref="M13:M58" si="14">IF(D13="","",J13*D13)</f>
        <v>3863.1967434246894</v>
      </c>
      <c r="N13" s="45">
        <f t="shared" ref="N13:N58" si="15">IF(E13="","",K13*E13)</f>
        <v>-3082.4589675000002</v>
      </c>
      <c r="O13" s="46">
        <f t="shared" ref="O13:O58" si="16">IF(F13="","",L13*F13)</f>
        <v>-3171.5857199999996</v>
      </c>
      <c r="P13" s="40"/>
      <c r="Q13" s="40"/>
      <c r="R13" s="40"/>
    </row>
    <row r="14" spans="1:18" x14ac:dyDescent="0.4">
      <c r="A14" s="9">
        <v>6</v>
      </c>
      <c r="B14" s="5" t="s">
        <v>42</v>
      </c>
      <c r="C14" s="47">
        <v>2</v>
      </c>
      <c r="D14" s="57">
        <v>-1</v>
      </c>
      <c r="E14" s="58">
        <v>-1</v>
      </c>
      <c r="F14" s="59">
        <v>-1</v>
      </c>
      <c r="G14" s="22">
        <f t="shared" si="2"/>
        <v>102101.65362647494</v>
      </c>
      <c r="H14" s="22">
        <f t="shared" si="3"/>
        <v>96676.188084025009</v>
      </c>
      <c r="I14" s="22">
        <f t="shared" si="4"/>
        <v>99471.500131599983</v>
      </c>
      <c r="J14" s="44">
        <f t="shared" si="11"/>
        <v>3157.7831018497404</v>
      </c>
      <c r="K14" s="45">
        <f t="shared" si="12"/>
        <v>2989.9851984750003</v>
      </c>
      <c r="L14" s="46">
        <f t="shared" si="13"/>
        <v>3076.4381483999996</v>
      </c>
      <c r="M14" s="44">
        <f t="shared" si="14"/>
        <v>-3157.7831018497404</v>
      </c>
      <c r="N14" s="45">
        <f t="shared" si="15"/>
        <v>-2989.9851984750003</v>
      </c>
      <c r="O14" s="46">
        <f t="shared" si="16"/>
        <v>-3076.4381483999996</v>
      </c>
      <c r="P14" s="40"/>
      <c r="Q14" s="40"/>
      <c r="R14" s="40"/>
    </row>
    <row r="15" spans="1:18" x14ac:dyDescent="0.4">
      <c r="A15" s="9">
        <v>7</v>
      </c>
      <c r="B15" s="5" t="s">
        <v>43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2"/>
        <v>105991.72662964364</v>
      </c>
      <c r="H15" s="22">
        <f t="shared" si="3"/>
        <v>101026.61654780613</v>
      </c>
      <c r="I15" s="22">
        <f t="shared" si="4"/>
        <v>105439.79013949598</v>
      </c>
      <c r="J15" s="44">
        <f t="shared" si="11"/>
        <v>3063.0496087942483</v>
      </c>
      <c r="K15" s="45">
        <f t="shared" si="12"/>
        <v>2900.2856425207501</v>
      </c>
      <c r="L15" s="46">
        <f t="shared" si="13"/>
        <v>2984.1450039479996</v>
      </c>
      <c r="M15" s="44">
        <f t="shared" si="14"/>
        <v>3890.0730031686953</v>
      </c>
      <c r="N15" s="45">
        <f t="shared" si="15"/>
        <v>4350.4284637811252</v>
      </c>
      <c r="O15" s="46">
        <f t="shared" si="16"/>
        <v>5968.2900078959992</v>
      </c>
      <c r="P15" s="40"/>
      <c r="Q15" s="40"/>
      <c r="R15" s="40"/>
    </row>
    <row r="16" spans="1:18" x14ac:dyDescent="0.4">
      <c r="A16" s="9">
        <v>8</v>
      </c>
      <c r="B16" s="5" t="s">
        <v>44</v>
      </c>
      <c r="C16" s="47">
        <v>2</v>
      </c>
      <c r="D16" s="57">
        <v>1.27</v>
      </c>
      <c r="E16" s="58">
        <v>-1</v>
      </c>
      <c r="F16" s="59">
        <v>-1</v>
      </c>
      <c r="G16" s="22">
        <f t="shared" si="2"/>
        <v>110030.01141423307</v>
      </c>
      <c r="H16" s="22">
        <f t="shared" si="3"/>
        <v>97995.818051371942</v>
      </c>
      <c r="I16" s="22">
        <f t="shared" si="4"/>
        <v>102276.5964353111</v>
      </c>
      <c r="J16" s="44">
        <f t="shared" si="11"/>
        <v>3179.7517988893092</v>
      </c>
      <c r="K16" s="45">
        <f t="shared" si="12"/>
        <v>3030.798496434184</v>
      </c>
      <c r="L16" s="46">
        <f t="shared" si="13"/>
        <v>3163.1937041848792</v>
      </c>
      <c r="M16" s="44">
        <f t="shared" si="14"/>
        <v>4038.2847845894225</v>
      </c>
      <c r="N16" s="45">
        <f t="shared" si="15"/>
        <v>-3030.798496434184</v>
      </c>
      <c r="O16" s="46">
        <f t="shared" si="16"/>
        <v>-3163.1937041848792</v>
      </c>
      <c r="P16" s="40"/>
      <c r="Q16" s="40"/>
      <c r="R16" s="40"/>
    </row>
    <row r="17" spans="1:18" x14ac:dyDescent="0.4">
      <c r="A17" s="9">
        <v>9</v>
      </c>
      <c r="B17" s="5" t="s">
        <v>45</v>
      </c>
      <c r="C17" s="47">
        <v>2</v>
      </c>
      <c r="D17" s="57">
        <v>-1</v>
      </c>
      <c r="E17" s="58">
        <v>-1</v>
      </c>
      <c r="F17" s="59">
        <v>-1</v>
      </c>
      <c r="G17" s="22">
        <f t="shared" si="2"/>
        <v>106729.11107180608</v>
      </c>
      <c r="H17" s="22">
        <f t="shared" si="3"/>
        <v>95055.943509830788</v>
      </c>
      <c r="I17" s="22">
        <f t="shared" si="4"/>
        <v>99208.298542251767</v>
      </c>
      <c r="J17" s="44">
        <f t="shared" si="11"/>
        <v>3300.9003424269922</v>
      </c>
      <c r="K17" s="45">
        <f t="shared" si="12"/>
        <v>2939.8745415411581</v>
      </c>
      <c r="L17" s="46">
        <f t="shared" si="13"/>
        <v>3068.2978930593331</v>
      </c>
      <c r="M17" s="44">
        <f t="shared" si="14"/>
        <v>-3300.9003424269922</v>
      </c>
      <c r="N17" s="45">
        <f t="shared" si="15"/>
        <v>-2939.8745415411581</v>
      </c>
      <c r="O17" s="46">
        <f t="shared" si="16"/>
        <v>-3068.2978930593331</v>
      </c>
      <c r="P17" s="40"/>
      <c r="Q17" s="40"/>
      <c r="R17" s="40"/>
    </row>
    <row r="18" spans="1:18" x14ac:dyDescent="0.4">
      <c r="A18" s="9">
        <v>10</v>
      </c>
      <c r="B18" s="5" t="s">
        <v>46</v>
      </c>
      <c r="C18" s="47">
        <v>1</v>
      </c>
      <c r="D18" s="57">
        <v>1.27</v>
      </c>
      <c r="E18" s="58">
        <v>1.5</v>
      </c>
      <c r="F18" s="59">
        <v>-1</v>
      </c>
      <c r="G18" s="22">
        <f t="shared" si="2"/>
        <v>110795.49020364189</v>
      </c>
      <c r="H18" s="22">
        <f t="shared" si="3"/>
        <v>99333.460967773179</v>
      </c>
      <c r="I18" s="22">
        <f t="shared" si="4"/>
        <v>96232.049585984219</v>
      </c>
      <c r="J18" s="44">
        <f t="shared" si="11"/>
        <v>3201.8733321541822</v>
      </c>
      <c r="K18" s="45">
        <f t="shared" si="12"/>
        <v>2851.6783052949236</v>
      </c>
      <c r="L18" s="46">
        <f t="shared" si="13"/>
        <v>2976.2489562675528</v>
      </c>
      <c r="M18" s="44">
        <f t="shared" si="14"/>
        <v>4066.3791318358117</v>
      </c>
      <c r="N18" s="45">
        <f t="shared" si="15"/>
        <v>4277.5174579423856</v>
      </c>
      <c r="O18" s="46">
        <f t="shared" si="16"/>
        <v>-2976.2489562675528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3323.8647061092565</v>
      </c>
      <c r="K19" s="45">
        <f t="shared" si="12"/>
        <v>2980.0038290331954</v>
      </c>
      <c r="L19" s="46">
        <f t="shared" si="13"/>
        <v>2886.9614875795264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6</v>
      </c>
      <c r="E59" s="7">
        <f>COUNTIF(E9:E58,1.5)</f>
        <v>4</v>
      </c>
      <c r="F59" s="8">
        <f>COUNTIF(F9:F58,2)</f>
        <v>3</v>
      </c>
      <c r="G59" s="70">
        <f>M59+G8</f>
        <v>110795.49020364188</v>
      </c>
      <c r="H59" s="71">
        <f>N59+H8</f>
        <v>99333.460967773164</v>
      </c>
      <c r="I59" s="72">
        <f>O59+I8</f>
        <v>96232.049585984234</v>
      </c>
      <c r="J59" s="67" t="s">
        <v>31</v>
      </c>
      <c r="K59" s="68" t="e">
        <f>B58-B9</f>
        <v>#VALUE!</v>
      </c>
      <c r="L59" s="69" t="s">
        <v>32</v>
      </c>
      <c r="M59" s="81">
        <f>SUM(M9:M58)</f>
        <v>10795.490203641886</v>
      </c>
      <c r="N59" s="82">
        <f>SUM(N9:N58)</f>
        <v>-666.53903222683221</v>
      </c>
      <c r="O59" s="83">
        <f>SUM(O9:O58)</f>
        <v>-3767.9504140157642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4</v>
      </c>
      <c r="E60" s="7">
        <f>COUNTIF(E9:E58,-1)</f>
        <v>6</v>
      </c>
      <c r="F60" s="8">
        <f>COUNTIF(F9:F58,-1)</f>
        <v>7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1.1079549020364188</v>
      </c>
      <c r="H61" s="77">
        <f t="shared" ref="H61" si="21">H59/H8</f>
        <v>0.99333460967773168</v>
      </c>
      <c r="I61" s="78">
        <f>I59/I8</f>
        <v>0.96232049585984236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0.6</v>
      </c>
      <c r="E62" s="74">
        <f t="shared" si="22"/>
        <v>0.4</v>
      </c>
      <c r="F62" s="75">
        <f>F59/(F59+F60+F61)</f>
        <v>0.3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361" zoomScale="80" zoomScaleNormal="80" workbookViewId="0">
      <selection activeCell="A370" sqref="A370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hideoxsaitouo</cp:lastModifiedBy>
  <dcterms:created xsi:type="dcterms:W3CDTF">2020-09-18T03:10:57Z</dcterms:created>
  <dcterms:modified xsi:type="dcterms:W3CDTF">2021-08-02T12:59:01Z</dcterms:modified>
</cp:coreProperties>
</file>