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Default Extension="png" ContentType="image/png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autoCompressPictures="0"/>
  <bookViews>
    <workbookView xWindow="4760" yWindow="220" windowWidth="20780" windowHeight="193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30407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59" i="1"/>
  <c r="D59"/>
  <c r="D61"/>
  <c r="E61"/>
  <c r="F61"/>
  <c r="K59"/>
  <c r="E59"/>
  <c r="I8"/>
  <c r="H8"/>
  <c r="G8"/>
  <c r="F60"/>
  <c r="F62"/>
  <c r="E60"/>
  <c r="E62"/>
  <c r="D60"/>
  <c r="D62"/>
  <c r="J9"/>
  <c r="M9"/>
  <c r="K9"/>
  <c r="N9"/>
  <c r="L9"/>
  <c r="O9"/>
  <c r="G9"/>
  <c r="J10"/>
  <c r="M10"/>
  <c r="I9"/>
  <c r="L10"/>
  <c r="O10"/>
  <c r="H9"/>
  <c r="K10"/>
  <c r="N10"/>
  <c r="H10"/>
  <c r="G10"/>
  <c r="J11"/>
  <c r="M11"/>
  <c r="I10"/>
  <c r="L11"/>
  <c r="O11"/>
  <c r="G11"/>
  <c r="K11"/>
  <c r="N11"/>
  <c r="H11"/>
  <c r="K12"/>
  <c r="N12"/>
  <c r="H12"/>
  <c r="I11"/>
  <c r="L12"/>
  <c r="O12"/>
  <c r="I12"/>
  <c r="J12"/>
  <c r="M12"/>
  <c r="G12"/>
  <c r="L13"/>
  <c r="O13"/>
  <c r="I13"/>
  <c r="K13"/>
  <c r="N13"/>
  <c r="L14"/>
  <c r="O14"/>
  <c r="I14"/>
  <c r="J13"/>
  <c r="M13"/>
  <c r="H13"/>
  <c r="G13"/>
  <c r="J14"/>
  <c r="M14"/>
  <c r="G14"/>
  <c r="L15"/>
  <c r="O15"/>
  <c r="I15"/>
  <c r="K14"/>
  <c r="N14"/>
  <c r="H14"/>
  <c r="K15"/>
  <c r="N15"/>
  <c r="H15"/>
  <c r="L16"/>
  <c r="O16"/>
  <c r="I16"/>
  <c r="J15"/>
  <c r="M15"/>
  <c r="G15"/>
  <c r="J16"/>
  <c r="M16"/>
  <c r="G16"/>
  <c r="K16"/>
  <c r="N16"/>
  <c r="H16"/>
  <c r="L17"/>
  <c r="O17"/>
  <c r="I17"/>
  <c r="L18"/>
  <c r="O18"/>
  <c r="I18"/>
  <c r="K17"/>
  <c r="N17"/>
  <c r="H17"/>
  <c r="J17"/>
  <c r="M17"/>
  <c r="G17"/>
  <c r="J18"/>
  <c r="M18"/>
  <c r="G18"/>
  <c r="K18"/>
  <c r="N18"/>
  <c r="H18"/>
  <c r="L19"/>
  <c r="O19"/>
  <c r="I19"/>
  <c r="L20"/>
  <c r="O20"/>
  <c r="I20"/>
  <c r="K19"/>
  <c r="N19"/>
  <c r="H19"/>
  <c r="J19"/>
  <c r="M19"/>
  <c r="G19"/>
  <c r="J20"/>
  <c r="M20"/>
  <c r="G20"/>
  <c r="K20"/>
  <c r="N20"/>
  <c r="H20"/>
  <c r="L21"/>
  <c r="O21"/>
  <c r="I21"/>
  <c r="L22"/>
  <c r="O22"/>
  <c r="I22"/>
  <c r="K21"/>
  <c r="N21"/>
  <c r="H21"/>
  <c r="J21"/>
  <c r="M21"/>
  <c r="G21"/>
  <c r="J22"/>
  <c r="M22"/>
  <c r="G22"/>
  <c r="K22"/>
  <c r="N22"/>
  <c r="H22"/>
  <c r="L23"/>
  <c r="O23"/>
  <c r="I23"/>
  <c r="L24"/>
  <c r="O24"/>
  <c r="I24"/>
  <c r="K23"/>
  <c r="N23"/>
  <c r="H23"/>
  <c r="J23"/>
  <c r="M23"/>
  <c r="G23"/>
  <c r="J24"/>
  <c r="M24"/>
  <c r="G24"/>
  <c r="K24"/>
  <c r="N24"/>
  <c r="H24"/>
  <c r="L25"/>
  <c r="O25"/>
  <c r="I25"/>
  <c r="L26"/>
  <c r="O26"/>
  <c r="I26"/>
  <c r="K25"/>
  <c r="N25"/>
  <c r="H25"/>
  <c r="J25"/>
  <c r="M25"/>
  <c r="G25"/>
  <c r="J26"/>
  <c r="M26"/>
  <c r="G26"/>
  <c r="K26"/>
  <c r="N26"/>
  <c r="H26"/>
  <c r="L27"/>
  <c r="O27"/>
  <c r="I27"/>
  <c r="L28"/>
  <c r="O28"/>
  <c r="I28"/>
  <c r="K27"/>
  <c r="N27"/>
  <c r="H27"/>
  <c r="J27"/>
  <c r="M27"/>
  <c r="G27"/>
  <c r="J28"/>
  <c r="M28"/>
  <c r="G28"/>
  <c r="K28"/>
  <c r="N28"/>
  <c r="H28"/>
  <c r="L29"/>
  <c r="O29"/>
  <c r="I29"/>
  <c r="L30"/>
  <c r="O30"/>
  <c r="I30"/>
  <c r="K29"/>
  <c r="N29"/>
  <c r="H29"/>
  <c r="J29"/>
  <c r="M29"/>
  <c r="G29"/>
  <c r="J30"/>
  <c r="M30"/>
  <c r="G30"/>
  <c r="K30"/>
  <c r="N30"/>
  <c r="H30"/>
  <c r="L31"/>
  <c r="O31"/>
  <c r="I31"/>
  <c r="L32"/>
  <c r="O32"/>
  <c r="I32"/>
  <c r="K31"/>
  <c r="N31"/>
  <c r="H31"/>
  <c r="J31"/>
  <c r="M31"/>
  <c r="G31"/>
  <c r="J32"/>
  <c r="M32"/>
  <c r="G32"/>
  <c r="K32"/>
  <c r="N32"/>
  <c r="H32"/>
  <c r="L33"/>
  <c r="O33"/>
  <c r="I33"/>
  <c r="L34"/>
  <c r="O34"/>
  <c r="I34"/>
  <c r="K33"/>
  <c r="N33"/>
  <c r="H33"/>
  <c r="J33"/>
  <c r="M33"/>
  <c r="G33"/>
  <c r="J34"/>
  <c r="M34"/>
  <c r="G34"/>
  <c r="K34"/>
  <c r="N34"/>
  <c r="H34"/>
  <c r="L35"/>
  <c r="O35"/>
  <c r="I35"/>
  <c r="L36"/>
  <c r="O36"/>
  <c r="I36"/>
  <c r="K35"/>
  <c r="N35"/>
  <c r="H35"/>
  <c r="J35"/>
  <c r="M35"/>
  <c r="G35"/>
  <c r="J36"/>
  <c r="M36"/>
  <c r="G36"/>
  <c r="K36"/>
  <c r="N36"/>
  <c r="H36"/>
  <c r="L37"/>
  <c r="O37"/>
  <c r="I37"/>
  <c r="L38"/>
  <c r="O38"/>
  <c r="I38"/>
  <c r="K37"/>
  <c r="N37"/>
  <c r="H37"/>
  <c r="J37"/>
  <c r="M37"/>
  <c r="G37"/>
  <c r="J38"/>
  <c r="M38"/>
  <c r="G38"/>
  <c r="K38"/>
  <c r="N38"/>
  <c r="H38"/>
  <c r="L39"/>
  <c r="O39"/>
  <c r="I39"/>
  <c r="L40"/>
  <c r="O40"/>
  <c r="I40"/>
  <c r="K39"/>
  <c r="N39"/>
  <c r="H39"/>
  <c r="J39"/>
  <c r="M39"/>
  <c r="G39"/>
  <c r="J40"/>
  <c r="M40"/>
  <c r="G40"/>
  <c r="K40"/>
  <c r="N40"/>
  <c r="H40"/>
  <c r="L41"/>
  <c r="O41"/>
  <c r="I41"/>
  <c r="L42"/>
  <c r="O42"/>
  <c r="I42"/>
  <c r="L43"/>
  <c r="O43"/>
  <c r="I43"/>
  <c r="L44"/>
  <c r="O44"/>
  <c r="I44"/>
  <c r="K41"/>
  <c r="N41"/>
  <c r="H41"/>
  <c r="J41"/>
  <c r="M41"/>
  <c r="G41"/>
  <c r="K42"/>
  <c r="N42"/>
  <c r="H42"/>
  <c r="K43"/>
  <c r="N43"/>
  <c r="H43"/>
  <c r="J42"/>
  <c r="M42"/>
  <c r="G42"/>
  <c r="L45"/>
  <c r="O45"/>
  <c r="I45"/>
  <c r="J43"/>
  <c r="M43"/>
  <c r="G43"/>
  <c r="K44"/>
  <c r="N44"/>
  <c r="H44"/>
  <c r="K45"/>
  <c r="N45"/>
  <c r="H45"/>
  <c r="L46"/>
  <c r="O46"/>
  <c r="I46"/>
  <c r="J44"/>
  <c r="M44"/>
  <c r="G44"/>
  <c r="K46"/>
  <c r="N46"/>
  <c r="H46"/>
  <c r="K47"/>
  <c r="N47"/>
  <c r="H47"/>
  <c r="L47"/>
  <c r="O47"/>
  <c r="I47"/>
  <c r="J45"/>
  <c r="M45"/>
  <c r="G45"/>
  <c r="K48"/>
  <c r="N48"/>
  <c r="H48"/>
  <c r="L48"/>
  <c r="O48"/>
  <c r="I48"/>
  <c r="J46"/>
  <c r="M46"/>
  <c r="G46"/>
  <c r="K49"/>
  <c r="N49"/>
  <c r="H49"/>
  <c r="L49"/>
  <c r="O49"/>
  <c r="I49"/>
  <c r="J47"/>
  <c r="M47"/>
  <c r="G47"/>
  <c r="K50"/>
  <c r="N50"/>
  <c r="H50"/>
  <c r="L50"/>
  <c r="O50"/>
  <c r="I50"/>
  <c r="J48"/>
  <c r="M48"/>
  <c r="G48"/>
  <c r="K51"/>
  <c r="N51"/>
  <c r="H51"/>
  <c r="L51"/>
  <c r="O51"/>
  <c r="I51"/>
  <c r="J49"/>
  <c r="M49"/>
  <c r="G49"/>
  <c r="K52"/>
  <c r="N52"/>
  <c r="H52"/>
  <c r="L52"/>
  <c r="O52"/>
  <c r="I52"/>
  <c r="J50"/>
  <c r="M50"/>
  <c r="G50"/>
  <c r="K53"/>
  <c r="N53"/>
  <c r="H53"/>
  <c r="L53"/>
  <c r="O53"/>
  <c r="I53"/>
  <c r="J51"/>
  <c r="M51"/>
  <c r="G51"/>
  <c r="K54"/>
  <c r="N54"/>
  <c r="H54"/>
  <c r="L54"/>
  <c r="O54"/>
  <c r="I54"/>
  <c r="J52"/>
  <c r="M52"/>
  <c r="G52"/>
  <c r="K55"/>
  <c r="N55"/>
  <c r="H55"/>
  <c r="L55"/>
  <c r="O55"/>
  <c r="I55"/>
  <c r="J53"/>
  <c r="M53"/>
  <c r="G53"/>
  <c r="K56"/>
  <c r="N56"/>
  <c r="H56"/>
  <c r="L56"/>
  <c r="O56"/>
  <c r="I56"/>
  <c r="J54"/>
  <c r="M54"/>
  <c r="G54"/>
  <c r="K57"/>
  <c r="N57"/>
  <c r="H57"/>
  <c r="L57"/>
  <c r="O57"/>
  <c r="I57"/>
  <c r="J55"/>
  <c r="M55"/>
  <c r="G55"/>
  <c r="K58"/>
  <c r="N58"/>
  <c r="L58"/>
  <c r="O58"/>
  <c r="H58"/>
  <c r="N59"/>
  <c r="H59"/>
  <c r="I58"/>
  <c r="O59"/>
  <c r="I59"/>
  <c r="I61"/>
  <c r="J56"/>
  <c r="M56"/>
  <c r="G56"/>
  <c r="H61"/>
  <c r="K61"/>
  <c r="L61"/>
  <c r="J57"/>
  <c r="M57"/>
  <c r="G57"/>
  <c r="J58"/>
  <c r="M58"/>
  <c r="G58"/>
  <c r="M59"/>
  <c r="G59"/>
  <c r="G61"/>
  <c r="J61"/>
</calcChain>
</file>

<file path=xl/sharedStrings.xml><?xml version="1.0" encoding="utf-8"?>
<sst xmlns="http://schemas.openxmlformats.org/spreadsheetml/2006/main" count="73" uniqueCount="62">
  <si>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</si>
  <si>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</si>
  <si>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</si>
  <si>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</si>
  <si>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</si>
  <si>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</si>
  <si>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</si>
  <si>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</si>
  <si>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</si>
  <si>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</si>
  <si>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</si>
  <si>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</si>
  <si>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</si>
  <si>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</si>
  <si>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</si>
  <si>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</si>
  <si>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</si>
  <si>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</si>
  <si>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</si>
  <si>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</si>
  <si>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</si>
  <si>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</si>
  <si>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</si>
  <si>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</si>
  <si>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</si>
  <si>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</si>
  <si>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</si>
  <si>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</si>
  <si>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</si>
  <si>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</si>
  <si>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</si>
  <si>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</si>
  <si>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</si>
  <si>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</si>
  <si>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</si>
  <si>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</si>
  <si>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</si>
  <si>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  <phoneticPr fontId="1"/>
  </si>
  <si>
    <t>期間：2020.1.2〜2021.5.15</t>
    <rPh sb="0" eb="3">
      <t>キカン</t>
    </rPh>
    <phoneticPr fontId="1"/>
  </si>
  <si>
    <t>2020.1.2〜2021.5.15　USD/JPY　4H検証</t>
    <rPh sb="29" eb="31">
      <t>ケン</t>
    </rPh>
    <phoneticPr fontId="1"/>
  </si>
  <si>
    <t>1）</t>
    <phoneticPr fontId="1"/>
  </si>
  <si>
    <t>2）</t>
    <phoneticPr fontId="1"/>
  </si>
  <si>
    <t>3）</t>
    <phoneticPr fontId="1"/>
  </si>
  <si>
    <t>4）</t>
    <phoneticPr fontId="1"/>
  </si>
  <si>
    <t>5）</t>
    <phoneticPr fontId="1"/>
  </si>
  <si>
    <t>6）</t>
    <phoneticPr fontId="1"/>
  </si>
  <si>
    <t>7）</t>
    <phoneticPr fontId="1"/>
  </si>
  <si>
    <t>8）</t>
    <phoneticPr fontId="1"/>
  </si>
  <si>
    <t>9）</t>
    <phoneticPr fontId="1"/>
  </si>
  <si>
    <t>10）</t>
    <phoneticPr fontId="1"/>
  </si>
  <si>
    <t>11）</t>
    <phoneticPr fontId="1"/>
  </si>
  <si>
    <t>12）</t>
    <phoneticPr fontId="1"/>
  </si>
  <si>
    <t>13）</t>
    <phoneticPr fontId="1"/>
  </si>
  <si>
    <t>14）</t>
    <phoneticPr fontId="1"/>
  </si>
  <si>
    <t>15）</t>
    <phoneticPr fontId="1"/>
  </si>
  <si>
    <t>16）</t>
    <phoneticPr fontId="1"/>
  </si>
  <si>
    <t>17）</t>
    <phoneticPr fontId="1"/>
  </si>
  <si>
    <t>18）</t>
    <phoneticPr fontId="1"/>
  </si>
  <si>
    <t>19）</t>
    <phoneticPr fontId="1"/>
  </si>
  <si>
    <t>20）</t>
    <phoneticPr fontId="1"/>
  </si>
  <si>
    <t>21）</t>
    <phoneticPr fontId="1"/>
  </si>
  <si>
    <t>22）</t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</si>
</sst>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0" fillId="0" borderId="0" xfId="2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0" fillId="4" borderId="8" xfId="0" applyFill="1" applyBorder="1">
      <alignment vertical="center"/>
    </xf>
  </cellXfs>
  <cellStyles count="4">
    <cellStyle name="パーセント" xfId="3" builtinId="5"/>
    <cellStyle name="桁区切り [0]" xfId="1" builtinId="6"/>
    <cellStyle name="標準" xfId="0" builtinId="0"/>
    <cellStyle name="標準 2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xdr="http://schemas.openxmlformats.org/drawingml/2006/spreadsheetDrawing" xmlns:a="http://schemas.openxmlformats.org/drawingml/2006/main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650875</xdr:colOff>
      <xdr:row>2</xdr:row>
      <xdr:rowOff>15875</xdr:rowOff>
    </xdr:from>
    <xdr:to>
      <xdr:col>15</xdr:col>
      <xdr:colOff>723900</xdr:colOff>
      <xdr:row>25</xdr:row>
      <xdr:rowOff>190500</xdr:rowOff>
    </xdr:to>
    <xdr:pic>
      <xdr:nvPicPr>
        <xdr:cNvPr id="25" name="図 24" descr="2020.2.10_4H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875" y="460375"/>
          <a:ext cx="12201525" cy="5286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16</xdr:col>
      <xdr:colOff>0</xdr:colOff>
      <xdr:row>51</xdr:row>
      <xdr:rowOff>38100</xdr:rowOff>
    </xdr:to>
    <xdr:pic>
      <xdr:nvPicPr>
        <xdr:cNvPr id="26" name="図 25" descr="2020.2.13_4H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6000750"/>
          <a:ext cx="12287250" cy="5372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15875</xdr:rowOff>
    </xdr:from>
    <xdr:to>
      <xdr:col>16</xdr:col>
      <xdr:colOff>9525</xdr:colOff>
      <xdr:row>75</xdr:row>
      <xdr:rowOff>209550</xdr:rowOff>
    </xdr:to>
    <xdr:pic>
      <xdr:nvPicPr>
        <xdr:cNvPr id="27" name="図 26" descr="2020.3.4_4H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11572875"/>
          <a:ext cx="12296775" cy="530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16</xdr:col>
      <xdr:colOff>9525</xdr:colOff>
      <xdr:row>101</xdr:row>
      <xdr:rowOff>28575</xdr:rowOff>
    </xdr:to>
    <xdr:pic>
      <xdr:nvPicPr>
        <xdr:cNvPr id="28" name="図 27" descr="2020.3.13_4H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17113250"/>
          <a:ext cx="12296775" cy="5362575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102</xdr:row>
      <xdr:rowOff>0</xdr:rowOff>
    </xdr:from>
    <xdr:to>
      <xdr:col>16</xdr:col>
      <xdr:colOff>476250</xdr:colOff>
      <xdr:row>126</xdr:row>
      <xdr:rowOff>47625</xdr:rowOff>
    </xdr:to>
    <xdr:pic>
      <xdr:nvPicPr>
        <xdr:cNvPr id="29" name="図 28" descr="2020.3.20_4H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5" y="22669500"/>
          <a:ext cx="12811125" cy="538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15875</xdr:rowOff>
    </xdr:from>
    <xdr:to>
      <xdr:col>16</xdr:col>
      <xdr:colOff>28575</xdr:colOff>
      <xdr:row>150</xdr:row>
      <xdr:rowOff>200025</xdr:rowOff>
    </xdr:to>
    <xdr:pic>
      <xdr:nvPicPr>
        <xdr:cNvPr id="30" name="図 29" descr="2020.5.8_4H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28241625"/>
          <a:ext cx="12315825" cy="52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152</xdr:row>
      <xdr:rowOff>15875</xdr:rowOff>
    </xdr:from>
    <xdr:to>
      <xdr:col>15</xdr:col>
      <xdr:colOff>781050</xdr:colOff>
      <xdr:row>176</xdr:row>
      <xdr:rowOff>6350</xdr:rowOff>
    </xdr:to>
    <xdr:pic>
      <xdr:nvPicPr>
        <xdr:cNvPr id="31" name="図 30" descr="2020.6.19_4H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0875" y="33797875"/>
          <a:ext cx="12258675" cy="53244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177</xdr:row>
      <xdr:rowOff>0</xdr:rowOff>
    </xdr:from>
    <xdr:to>
      <xdr:col>15</xdr:col>
      <xdr:colOff>765175</xdr:colOff>
      <xdr:row>201</xdr:row>
      <xdr:rowOff>47625</xdr:rowOff>
    </xdr:to>
    <xdr:pic>
      <xdr:nvPicPr>
        <xdr:cNvPr id="32" name="図 31" descr="2020.8.13_4H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00" y="39338250"/>
          <a:ext cx="12258675" cy="538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16</xdr:col>
      <xdr:colOff>28575</xdr:colOff>
      <xdr:row>226</xdr:row>
      <xdr:rowOff>28575</xdr:rowOff>
    </xdr:to>
    <xdr:pic>
      <xdr:nvPicPr>
        <xdr:cNvPr id="33" name="図 32" descr="2020.8.24_4H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6750" y="44894500"/>
          <a:ext cx="12315825" cy="53625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227</xdr:row>
      <xdr:rowOff>0</xdr:rowOff>
    </xdr:from>
    <xdr:to>
      <xdr:col>15</xdr:col>
      <xdr:colOff>774700</xdr:colOff>
      <xdr:row>250</xdr:row>
      <xdr:rowOff>193675</xdr:rowOff>
    </xdr:to>
    <xdr:pic>
      <xdr:nvPicPr>
        <xdr:cNvPr id="34" name="図 33" descr="2020.9.16_4H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000" y="50450750"/>
          <a:ext cx="12268200" cy="530542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252</xdr:row>
      <xdr:rowOff>0</xdr:rowOff>
    </xdr:from>
    <xdr:to>
      <xdr:col>16</xdr:col>
      <xdr:colOff>3175</xdr:colOff>
      <xdr:row>275</xdr:row>
      <xdr:rowOff>193675</xdr:rowOff>
    </xdr:to>
    <xdr:pic>
      <xdr:nvPicPr>
        <xdr:cNvPr id="35" name="図 34" descr="2020.9.25_4H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0875" y="56007000"/>
          <a:ext cx="12306300" cy="530542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276</xdr:row>
      <xdr:rowOff>206375</xdr:rowOff>
    </xdr:from>
    <xdr:to>
      <xdr:col>15</xdr:col>
      <xdr:colOff>790575</xdr:colOff>
      <xdr:row>300</xdr:row>
      <xdr:rowOff>215900</xdr:rowOff>
    </xdr:to>
    <xdr:pic>
      <xdr:nvPicPr>
        <xdr:cNvPr id="36" name="図 35" descr="2020.11.20_4H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0875" y="61547375"/>
          <a:ext cx="12268200" cy="53435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301</xdr:row>
      <xdr:rowOff>206375</xdr:rowOff>
    </xdr:from>
    <xdr:to>
      <xdr:col>15</xdr:col>
      <xdr:colOff>784225</xdr:colOff>
      <xdr:row>326</xdr:row>
      <xdr:rowOff>12700</xdr:rowOff>
    </xdr:to>
    <xdr:pic>
      <xdr:nvPicPr>
        <xdr:cNvPr id="37" name="図 36" descr="2020.12.1_4H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5000" y="67103625"/>
          <a:ext cx="12277725" cy="53625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326</xdr:row>
      <xdr:rowOff>206375</xdr:rowOff>
    </xdr:from>
    <xdr:to>
      <xdr:col>15</xdr:col>
      <xdr:colOff>765175</xdr:colOff>
      <xdr:row>350</xdr:row>
      <xdr:rowOff>206375</xdr:rowOff>
    </xdr:to>
    <xdr:pic>
      <xdr:nvPicPr>
        <xdr:cNvPr id="38" name="図 37" descr="2020.12.21_4H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5000" y="72659875"/>
          <a:ext cx="12258675" cy="53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351</xdr:row>
      <xdr:rowOff>206375</xdr:rowOff>
    </xdr:from>
    <xdr:to>
      <xdr:col>15</xdr:col>
      <xdr:colOff>800100</xdr:colOff>
      <xdr:row>376</xdr:row>
      <xdr:rowOff>22225</xdr:rowOff>
    </xdr:to>
    <xdr:pic>
      <xdr:nvPicPr>
        <xdr:cNvPr id="39" name="図 38" descr="2021.2.5_4H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0875" y="78216125"/>
          <a:ext cx="12277725" cy="5372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16</xdr:col>
      <xdr:colOff>57150</xdr:colOff>
      <xdr:row>401</xdr:row>
      <xdr:rowOff>0</xdr:rowOff>
    </xdr:to>
    <xdr:pic>
      <xdr:nvPicPr>
        <xdr:cNvPr id="40" name="図 39" descr="2021.2.19_4H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6750" y="83788250"/>
          <a:ext cx="12344400" cy="53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402</xdr:row>
      <xdr:rowOff>0</xdr:rowOff>
    </xdr:from>
    <xdr:to>
      <xdr:col>15</xdr:col>
      <xdr:colOff>815975</xdr:colOff>
      <xdr:row>426</xdr:row>
      <xdr:rowOff>28575</xdr:rowOff>
    </xdr:to>
    <xdr:pic>
      <xdr:nvPicPr>
        <xdr:cNvPr id="41" name="図 40" descr="2021.2.25_4H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9125" y="89344500"/>
          <a:ext cx="12325350" cy="53625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427</xdr:row>
      <xdr:rowOff>15875</xdr:rowOff>
    </xdr:from>
    <xdr:to>
      <xdr:col>15</xdr:col>
      <xdr:colOff>800100</xdr:colOff>
      <xdr:row>450</xdr:row>
      <xdr:rowOff>190500</xdr:rowOff>
    </xdr:to>
    <xdr:pic>
      <xdr:nvPicPr>
        <xdr:cNvPr id="42" name="図 41" descr="2021.3.29_4H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0875" y="94916625"/>
          <a:ext cx="12277725" cy="528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452</xdr:row>
      <xdr:rowOff>0</xdr:rowOff>
    </xdr:from>
    <xdr:to>
      <xdr:col>15</xdr:col>
      <xdr:colOff>812800</xdr:colOff>
      <xdr:row>476</xdr:row>
      <xdr:rowOff>180975</xdr:rowOff>
    </xdr:to>
    <xdr:pic>
      <xdr:nvPicPr>
        <xdr:cNvPr id="43" name="図 42" descr="2021.4.14_4H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5000" y="100457000"/>
          <a:ext cx="12306300" cy="5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15875</xdr:rowOff>
    </xdr:from>
    <xdr:to>
      <xdr:col>16</xdr:col>
      <xdr:colOff>47625</xdr:colOff>
      <xdr:row>502</xdr:row>
      <xdr:rowOff>53975</xdr:rowOff>
    </xdr:to>
    <xdr:pic>
      <xdr:nvPicPr>
        <xdr:cNvPr id="44" name="図 43" descr="2021.4.15_4H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6750" y="106251375"/>
          <a:ext cx="12334875" cy="5372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503</xdr:row>
      <xdr:rowOff>15875</xdr:rowOff>
    </xdr:from>
    <xdr:to>
      <xdr:col>15</xdr:col>
      <xdr:colOff>774700</xdr:colOff>
      <xdr:row>526</xdr:row>
      <xdr:rowOff>209550</xdr:rowOff>
    </xdr:to>
    <xdr:pic>
      <xdr:nvPicPr>
        <xdr:cNvPr id="45" name="図 44" descr="2021.5.5_4H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5000" y="111807625"/>
          <a:ext cx="12268200" cy="530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15875</xdr:rowOff>
    </xdr:from>
    <xdr:to>
      <xdr:col>15</xdr:col>
      <xdr:colOff>806450</xdr:colOff>
      <xdr:row>552</xdr:row>
      <xdr:rowOff>101600</xdr:rowOff>
    </xdr:to>
    <xdr:pic>
      <xdr:nvPicPr>
        <xdr:cNvPr id="46" name="図 45" descr="2021.5.10_4H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6750" y="117363875"/>
          <a:ext cx="12268200" cy="541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a="http://schemas.openxmlformats.org/drawingml/2006/main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64"/>
  <sheetViews>
    <sheetView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36" sqref="D36"/>
    </sheetView>
  </sheetViews>
  <sheetFormatPr baseColWidth="12" defaultColWidth="8.625" defaultRowHeight="17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37</v>
      </c>
      <c r="E1" t="s">
        <v>38</v>
      </c>
    </row>
    <row r="2" spans="1:18">
      <c r="A2" s="1" t="s">
        <v>8</v>
      </c>
      <c r="C2" t="s">
        <v>23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13</v>
      </c>
    </row>
    <row r="5" spans="1:18" ht="18" thickBot="1">
      <c r="A5" s="1" t="s">
        <v>12</v>
      </c>
      <c r="C5" s="29" t="s">
        <v>35</v>
      </c>
    </row>
    <row r="6" spans="1:18" ht="18" thickBot="1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5" t="s">
        <v>3</v>
      </c>
      <c r="H6" s="86"/>
      <c r="I6" s="92"/>
      <c r="J6" s="85" t="s">
        <v>24</v>
      </c>
      <c r="K6" s="86"/>
      <c r="L6" s="92"/>
      <c r="M6" s="85" t="s">
        <v>25</v>
      </c>
      <c r="N6" s="86"/>
      <c r="O6" s="92"/>
    </row>
    <row r="7" spans="1:18" ht="18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" thickBot="1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9" t="s">
        <v>24</v>
      </c>
      <c r="K8" s="90"/>
      <c r="L8" s="91"/>
      <c r="M8" s="89"/>
      <c r="N8" s="90"/>
      <c r="O8" s="91"/>
    </row>
    <row r="9" spans="1:18">
      <c r="A9" s="99">
        <v>1</v>
      </c>
      <c r="B9" s="23">
        <v>43871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43874</v>
      </c>
      <c r="C10" s="47">
        <v>2</v>
      </c>
      <c r="D10" s="57">
        <v>1.27</v>
      </c>
      <c r="E10" s="58">
        <v>-1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94090</v>
      </c>
      <c r="I10" s="22">
        <f t="shared" ref="I10:I42" si="4">IF(F10="","",I9+O10)</f>
        <v>94090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-2910</v>
      </c>
      <c r="O10" s="46">
        <f t="shared" ref="O10:O12" si="10">IF(F10="","",L10*F10)</f>
        <v>-2910</v>
      </c>
      <c r="P10" s="40"/>
      <c r="Q10" s="40"/>
      <c r="R10" s="40"/>
    </row>
    <row r="11" spans="1:18">
      <c r="A11" s="9">
        <v>3</v>
      </c>
      <c r="B11" s="5">
        <v>43894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104532.20616999999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2822.7</v>
      </c>
      <c r="L11" s="46">
        <f t="shared" si="7"/>
        <v>2822.7</v>
      </c>
      <c r="M11" s="44">
        <f t="shared" si="8"/>
        <v>3836.5061699999997</v>
      </c>
      <c r="N11" s="45">
        <f t="shared" si="9"/>
        <v>4234.0499999999993</v>
      </c>
      <c r="O11" s="46">
        <f t="shared" si="10"/>
        <v>5645.4</v>
      </c>
      <c r="P11" s="40"/>
      <c r="Q11" s="40"/>
      <c r="R11" s="40"/>
    </row>
    <row r="12" spans="1:18">
      <c r="A12" s="99">
        <v>4</v>
      </c>
      <c r="B12" s="5">
        <v>43903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101396.23998489999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3135.9661850999996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-3135.9661850999996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43910</v>
      </c>
      <c r="C13" s="47">
        <v>1</v>
      </c>
      <c r="D13" s="57">
        <v>1.27</v>
      </c>
      <c r="E13" s="58">
        <v>-1</v>
      </c>
      <c r="F13" s="80">
        <v>-1</v>
      </c>
      <c r="G13" s="22">
        <f t="shared" si="2"/>
        <v>105259.43672832468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3041.8871995469995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3863.1967434246894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43959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109269.82126767385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3157.7831018497404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4010.3845393491706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44001</v>
      </c>
      <c r="C15" s="47">
        <v>2</v>
      </c>
      <c r="D15" s="57">
        <v>1.27</v>
      </c>
      <c r="E15" s="58">
        <v>-1</v>
      </c>
      <c r="F15" s="59">
        <v>-1</v>
      </c>
      <c r="G15" s="22">
        <f t="shared" si="2"/>
        <v>113433.00145797222</v>
      </c>
      <c r="H15" s="22">
        <f t="shared" si="3"/>
        <v>93775.902441504266</v>
      </c>
      <c r="I15" s="22">
        <f t="shared" si="4"/>
        <v>96487.355127651987</v>
      </c>
      <c r="J15" s="44">
        <f t="shared" si="11"/>
        <v>3278.0946380302153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4163.1801902983734</v>
      </c>
      <c r="N15" s="45">
        <f t="shared" si="15"/>
        <v>-2900.2856425207501</v>
      </c>
      <c r="O15" s="46">
        <f t="shared" si="16"/>
        <v>-2984.1450039479996</v>
      </c>
      <c r="P15" s="40"/>
      <c r="Q15" s="40"/>
      <c r="R15" s="40"/>
    </row>
    <row r="16" spans="1:18">
      <c r="A16" s="99">
        <v>8</v>
      </c>
      <c r="B16" s="5">
        <v>44056</v>
      </c>
      <c r="C16" s="47">
        <v>1</v>
      </c>
      <c r="D16" s="57">
        <v>-1</v>
      </c>
      <c r="E16" s="58">
        <v>-1</v>
      </c>
      <c r="F16" s="59">
        <v>-1</v>
      </c>
      <c r="G16" s="22">
        <f t="shared" si="2"/>
        <v>110030.01141423306</v>
      </c>
      <c r="H16" s="22">
        <f t="shared" si="3"/>
        <v>90962.625368259134</v>
      </c>
      <c r="I16" s="22">
        <f t="shared" si="4"/>
        <v>93592.73447382242</v>
      </c>
      <c r="J16" s="44">
        <f t="shared" si="11"/>
        <v>3402.9900437391666</v>
      </c>
      <c r="K16" s="45">
        <f t="shared" si="12"/>
        <v>2813.2770732451277</v>
      </c>
      <c r="L16" s="46">
        <f t="shared" si="13"/>
        <v>2894.6206538295596</v>
      </c>
      <c r="M16" s="44">
        <f t="shared" si="14"/>
        <v>-3402.9900437391666</v>
      </c>
      <c r="N16" s="45">
        <f t="shared" si="15"/>
        <v>-2813.2770732451277</v>
      </c>
      <c r="O16" s="46">
        <f t="shared" si="16"/>
        <v>-2894.6206538295596</v>
      </c>
      <c r="P16" s="40"/>
      <c r="Q16" s="40"/>
      <c r="R16" s="40"/>
    </row>
    <row r="17" spans="1:18">
      <c r="A17" s="9">
        <v>9</v>
      </c>
      <c r="B17" s="5">
        <v>44067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114222.15484911534</v>
      </c>
      <c r="H17" s="22">
        <f t="shared" si="3"/>
        <v>95055.943509830802</v>
      </c>
      <c r="I17" s="22">
        <f t="shared" si="4"/>
        <v>99208.298542251767</v>
      </c>
      <c r="J17" s="44">
        <f t="shared" si="11"/>
        <v>3300.9003424269918</v>
      </c>
      <c r="K17" s="45">
        <f t="shared" si="12"/>
        <v>2728.8787610477739</v>
      </c>
      <c r="L17" s="46">
        <f t="shared" si="13"/>
        <v>2807.7820342146724</v>
      </c>
      <c r="M17" s="44">
        <f t="shared" si="14"/>
        <v>4192.1434348822795</v>
      </c>
      <c r="N17" s="45">
        <f t="shared" si="15"/>
        <v>4093.3181415716608</v>
      </c>
      <c r="O17" s="46">
        <f t="shared" si="16"/>
        <v>5615.5640684293448</v>
      </c>
      <c r="P17" s="40"/>
      <c r="Q17" s="40"/>
      <c r="R17" s="40"/>
    </row>
    <row r="18" spans="1:18">
      <c r="A18" s="9">
        <v>10</v>
      </c>
      <c r="B18" s="5">
        <v>44090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118574.01894886664</v>
      </c>
      <c r="H18" s="22">
        <f t="shared" si="3"/>
        <v>99333.460967773193</v>
      </c>
      <c r="I18" s="22">
        <f t="shared" si="4"/>
        <v>105160.79645478688</v>
      </c>
      <c r="J18" s="44">
        <f t="shared" si="11"/>
        <v>3426.66464547346</v>
      </c>
      <c r="K18" s="45">
        <f t="shared" si="12"/>
        <v>2851.678305294924</v>
      </c>
      <c r="L18" s="46">
        <f t="shared" si="13"/>
        <v>2976.2489562675528</v>
      </c>
      <c r="M18" s="44">
        <f t="shared" si="14"/>
        <v>4351.8640997512939</v>
      </c>
      <c r="N18" s="45">
        <f t="shared" si="15"/>
        <v>4277.5174579423856</v>
      </c>
      <c r="O18" s="46">
        <f t="shared" si="16"/>
        <v>5952.4979125351056</v>
      </c>
      <c r="P18" s="40"/>
      <c r="Q18" s="40"/>
      <c r="R18" s="40"/>
    </row>
    <row r="19" spans="1:18">
      <c r="A19" s="9">
        <v>11</v>
      </c>
      <c r="B19" s="5">
        <v>44099</v>
      </c>
      <c r="C19" s="47">
        <v>1</v>
      </c>
      <c r="D19" s="57">
        <v>1.27</v>
      </c>
      <c r="E19" s="58">
        <v>1.5</v>
      </c>
      <c r="F19" s="59">
        <v>-1</v>
      </c>
      <c r="G19" s="22">
        <f t="shared" si="2"/>
        <v>123091.68907081845</v>
      </c>
      <c r="H19" s="22">
        <f t="shared" si="3"/>
        <v>103803.46671132298</v>
      </c>
      <c r="I19" s="22">
        <f t="shared" si="4"/>
        <v>102005.97256114327</v>
      </c>
      <c r="J19" s="44">
        <f t="shared" si="11"/>
        <v>3557.2205684659989</v>
      </c>
      <c r="K19" s="45">
        <f t="shared" si="12"/>
        <v>2980.0038290331959</v>
      </c>
      <c r="L19" s="46">
        <f t="shared" si="13"/>
        <v>3154.823893643606</v>
      </c>
      <c r="M19" s="44">
        <f t="shared" si="14"/>
        <v>4517.6701219518191</v>
      </c>
      <c r="N19" s="45">
        <f t="shared" si="15"/>
        <v>4470.0057435497938</v>
      </c>
      <c r="O19" s="46">
        <f t="shared" si="16"/>
        <v>-3154.823893643606</v>
      </c>
      <c r="P19" s="40"/>
      <c r="Q19" s="40"/>
      <c r="R19" s="40"/>
    </row>
    <row r="20" spans="1:18">
      <c r="A20" s="99">
        <v>12</v>
      </c>
      <c r="B20" s="5">
        <v>44155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119398.93839869389</v>
      </c>
      <c r="H20" s="22">
        <f t="shared" si="3"/>
        <v>100689.3627099833</v>
      </c>
      <c r="I20" s="22">
        <f t="shared" si="4"/>
        <v>98945.79338430897</v>
      </c>
      <c r="J20" s="44">
        <f t="shared" si="11"/>
        <v>3692.7506721245536</v>
      </c>
      <c r="K20" s="45">
        <f t="shared" si="12"/>
        <v>3114.1040013396891</v>
      </c>
      <c r="L20" s="46">
        <f t="shared" si="13"/>
        <v>3060.1791768342978</v>
      </c>
      <c r="M20" s="44">
        <f t="shared" si="14"/>
        <v>-3692.7506721245536</v>
      </c>
      <c r="N20" s="45">
        <f t="shared" si="15"/>
        <v>-3114.1040013396891</v>
      </c>
      <c r="O20" s="46">
        <f t="shared" si="16"/>
        <v>-3060.1791768342978</v>
      </c>
      <c r="P20" s="40"/>
      <c r="Q20" s="40"/>
      <c r="R20" s="40"/>
    </row>
    <row r="21" spans="1:18">
      <c r="A21" s="9">
        <v>13</v>
      </c>
      <c r="B21" s="5">
        <v>44166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123948.03795168413</v>
      </c>
      <c r="H21" s="22">
        <f t="shared" si="3"/>
        <v>105220.38403193254</v>
      </c>
      <c r="I21" s="22">
        <f t="shared" si="4"/>
        <v>104882.54098736751</v>
      </c>
      <c r="J21" s="44">
        <f t="shared" si="11"/>
        <v>3581.9681519608166</v>
      </c>
      <c r="K21" s="45">
        <f t="shared" si="12"/>
        <v>3020.6808812994987</v>
      </c>
      <c r="L21" s="46">
        <f t="shared" si="13"/>
        <v>2968.3738015292688</v>
      </c>
      <c r="M21" s="44">
        <f t="shared" si="14"/>
        <v>4549.0995529902375</v>
      </c>
      <c r="N21" s="45">
        <f t="shared" si="15"/>
        <v>4531.021321949248</v>
      </c>
      <c r="O21" s="46">
        <f t="shared" si="16"/>
        <v>5936.7476030585376</v>
      </c>
      <c r="P21" s="40"/>
      <c r="Q21" s="40"/>
      <c r="R21" s="40"/>
    </row>
    <row r="22" spans="1:18">
      <c r="A22" s="9">
        <v>14</v>
      </c>
      <c r="B22" s="5">
        <v>44186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128670.4581976433</v>
      </c>
      <c r="H22" s="22">
        <f t="shared" si="3"/>
        <v>109955.30131336951</v>
      </c>
      <c r="I22" s="22">
        <f t="shared" si="4"/>
        <v>111175.49344660956</v>
      </c>
      <c r="J22" s="44">
        <f t="shared" si="11"/>
        <v>3718.4411385505241</v>
      </c>
      <c r="K22" s="45">
        <f t="shared" si="12"/>
        <v>3156.6115209579762</v>
      </c>
      <c r="L22" s="46">
        <f t="shared" si="13"/>
        <v>3146.4762296210251</v>
      </c>
      <c r="M22" s="44">
        <f t="shared" si="14"/>
        <v>4722.4202459591661</v>
      </c>
      <c r="N22" s="45">
        <f t="shared" si="15"/>
        <v>4734.917281436964</v>
      </c>
      <c r="O22" s="46">
        <f t="shared" si="16"/>
        <v>6292.9524592420503</v>
      </c>
      <c r="P22" s="40"/>
      <c r="Q22" s="40"/>
      <c r="R22" s="40"/>
    </row>
    <row r="23" spans="1:18">
      <c r="A23" s="99">
        <v>15</v>
      </c>
      <c r="B23" s="5">
        <v>44232</v>
      </c>
      <c r="C23" s="47">
        <v>1</v>
      </c>
      <c r="D23" s="57">
        <v>-1</v>
      </c>
      <c r="E23" s="58">
        <v>-1</v>
      </c>
      <c r="F23" s="80">
        <v>-1</v>
      </c>
      <c r="G23" s="22">
        <f t="shared" si="2"/>
        <v>124810.344451714</v>
      </c>
      <c r="H23" s="22">
        <f t="shared" si="3"/>
        <v>106656.64227396842</v>
      </c>
      <c r="I23" s="22">
        <f t="shared" si="4"/>
        <v>107840.22864321127</v>
      </c>
      <c r="J23" s="44">
        <f t="shared" si="11"/>
        <v>3860.1137459292986</v>
      </c>
      <c r="K23" s="45">
        <f t="shared" si="12"/>
        <v>3298.659039401085</v>
      </c>
      <c r="L23" s="46">
        <f t="shared" si="13"/>
        <v>3335.2648033982864</v>
      </c>
      <c r="M23" s="44">
        <f t="shared" si="14"/>
        <v>-3860.1137459292986</v>
      </c>
      <c r="N23" s="45">
        <f t="shared" si="15"/>
        <v>-3298.659039401085</v>
      </c>
      <c r="O23" s="46">
        <f t="shared" si="16"/>
        <v>-3335.2648033982864</v>
      </c>
      <c r="P23" s="40"/>
      <c r="Q23" s="40"/>
      <c r="R23" s="40"/>
    </row>
    <row r="24" spans="1:18">
      <c r="A24" s="99">
        <v>16</v>
      </c>
      <c r="B24" s="5">
        <v>44246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121066.03411816258</v>
      </c>
      <c r="H24" s="22">
        <f t="shared" si="3"/>
        <v>103456.94300574937</v>
      </c>
      <c r="I24" s="22">
        <f t="shared" si="4"/>
        <v>104605.02178391494</v>
      </c>
      <c r="J24" s="44">
        <f t="shared" si="11"/>
        <v>3744.3103335514197</v>
      </c>
      <c r="K24" s="45">
        <f t="shared" si="12"/>
        <v>3199.6992682190526</v>
      </c>
      <c r="L24" s="46">
        <f t="shared" si="13"/>
        <v>3235.2068592963383</v>
      </c>
      <c r="M24" s="44">
        <f t="shared" si="14"/>
        <v>-3744.3103335514197</v>
      </c>
      <c r="N24" s="45">
        <f t="shared" si="15"/>
        <v>-3199.6992682190526</v>
      </c>
      <c r="O24" s="46">
        <f t="shared" si="16"/>
        <v>-3235.2068592963383</v>
      </c>
      <c r="P24" s="40"/>
      <c r="Q24" s="40"/>
      <c r="R24" s="40"/>
    </row>
    <row r="25" spans="1:18">
      <c r="A25" s="9">
        <v>17</v>
      </c>
      <c r="B25" s="5">
        <v>44252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125678.65001806458</v>
      </c>
      <c r="H25" s="22">
        <f t="shared" si="3"/>
        <v>108112.50544100809</v>
      </c>
      <c r="I25" s="22">
        <f t="shared" si="4"/>
        <v>110881.32309094984</v>
      </c>
      <c r="J25" s="44">
        <f t="shared" si="11"/>
        <v>3631.9810235448772</v>
      </c>
      <c r="K25" s="45">
        <f t="shared" si="12"/>
        <v>3103.7082901724812</v>
      </c>
      <c r="L25" s="46">
        <f t="shared" si="13"/>
        <v>3138.1506535174481</v>
      </c>
      <c r="M25" s="44">
        <f t="shared" si="14"/>
        <v>4612.6158999019945</v>
      </c>
      <c r="N25" s="45">
        <f t="shared" si="15"/>
        <v>4655.562435258722</v>
      </c>
      <c r="O25" s="46">
        <f t="shared" si="16"/>
        <v>6276.3013070348961</v>
      </c>
      <c r="P25" s="40"/>
      <c r="Q25" s="40"/>
      <c r="R25" s="40"/>
    </row>
    <row r="26" spans="1:18">
      <c r="A26" s="9">
        <v>18</v>
      </c>
      <c r="B26" s="5">
        <v>44284</v>
      </c>
      <c r="C26" s="47">
        <v>1</v>
      </c>
      <c r="D26" s="57">
        <v>1.27</v>
      </c>
      <c r="E26" s="58">
        <v>1.5</v>
      </c>
      <c r="F26" s="59">
        <v>2</v>
      </c>
      <c r="G26" s="22">
        <f t="shared" si="2"/>
        <v>130467.00658375284</v>
      </c>
      <c r="H26" s="22">
        <f t="shared" si="3"/>
        <v>112977.56818585345</v>
      </c>
      <c r="I26" s="22">
        <f t="shared" si="4"/>
        <v>117534.20247640683</v>
      </c>
      <c r="J26" s="44">
        <f t="shared" si="11"/>
        <v>3770.3595005419375</v>
      </c>
      <c r="K26" s="45">
        <f t="shared" si="12"/>
        <v>3243.3751632302428</v>
      </c>
      <c r="L26" s="46">
        <f t="shared" si="13"/>
        <v>3326.4396927284952</v>
      </c>
      <c r="M26" s="44">
        <f t="shared" si="14"/>
        <v>4788.3565656882611</v>
      </c>
      <c r="N26" s="45">
        <f t="shared" si="15"/>
        <v>4865.0627448453643</v>
      </c>
      <c r="O26" s="46">
        <f t="shared" si="16"/>
        <v>6652.8793854569903</v>
      </c>
      <c r="P26" s="40"/>
      <c r="Q26" s="40"/>
      <c r="R26" s="40"/>
    </row>
    <row r="27" spans="1:18">
      <c r="A27" s="9">
        <v>19</v>
      </c>
      <c r="B27" s="5">
        <v>44301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135437.79953459383</v>
      </c>
      <c r="H27" s="22">
        <f t="shared" si="3"/>
        <v>118061.55875421685</v>
      </c>
      <c r="I27" s="22">
        <f t="shared" si="4"/>
        <v>124586.25462499124</v>
      </c>
      <c r="J27" s="44">
        <f t="shared" si="11"/>
        <v>3914.0101975125849</v>
      </c>
      <c r="K27" s="45">
        <f t="shared" si="12"/>
        <v>3389.3270455756033</v>
      </c>
      <c r="L27" s="46">
        <f t="shared" si="13"/>
        <v>3526.0260742922051</v>
      </c>
      <c r="M27" s="44">
        <f t="shared" si="14"/>
        <v>4970.7929508409825</v>
      </c>
      <c r="N27" s="45">
        <f t="shared" si="15"/>
        <v>5083.9905683634051</v>
      </c>
      <c r="O27" s="46">
        <f t="shared" si="16"/>
        <v>7052.0521485844101</v>
      </c>
      <c r="P27" s="40"/>
      <c r="Q27" s="40"/>
      <c r="R27" s="40"/>
    </row>
    <row r="28" spans="1:18">
      <c r="A28" s="9">
        <v>20</v>
      </c>
      <c r="B28" s="5">
        <v>44300</v>
      </c>
      <c r="C28" s="47">
        <v>2</v>
      </c>
      <c r="D28" s="57">
        <v>1.27</v>
      </c>
      <c r="E28" s="58">
        <v>1.5</v>
      </c>
      <c r="F28" s="59">
        <v>2</v>
      </c>
      <c r="G28" s="22">
        <f t="shared" si="2"/>
        <v>140597.97969686185</v>
      </c>
      <c r="H28" s="22">
        <f t="shared" si="3"/>
        <v>123374.32889815661</v>
      </c>
      <c r="I28" s="22">
        <f t="shared" si="4"/>
        <v>132061.42990249072</v>
      </c>
      <c r="J28" s="44">
        <f t="shared" si="11"/>
        <v>4063.1339860378148</v>
      </c>
      <c r="K28" s="45">
        <f t="shared" si="12"/>
        <v>3541.8467626265056</v>
      </c>
      <c r="L28" s="46">
        <f t="shared" si="13"/>
        <v>3737.5876387497369</v>
      </c>
      <c r="M28" s="44">
        <f t="shared" si="14"/>
        <v>5160.180162268025</v>
      </c>
      <c r="N28" s="45">
        <f t="shared" si="15"/>
        <v>5312.7701439397588</v>
      </c>
      <c r="O28" s="46">
        <f t="shared" si="16"/>
        <v>7475.1752774994739</v>
      </c>
      <c r="P28" s="40"/>
      <c r="Q28" s="40"/>
      <c r="R28" s="40"/>
    </row>
    <row r="29" spans="1:18">
      <c r="A29" s="99">
        <v>21</v>
      </c>
      <c r="B29" s="5">
        <v>44321</v>
      </c>
      <c r="C29" s="47">
        <v>1</v>
      </c>
      <c r="D29" s="57">
        <v>-1</v>
      </c>
      <c r="E29" s="58">
        <v>-1</v>
      </c>
      <c r="F29" s="80">
        <v>-1</v>
      </c>
      <c r="G29" s="22">
        <f t="shared" si="2"/>
        <v>136380.040305956</v>
      </c>
      <c r="H29" s="22">
        <f t="shared" si="3"/>
        <v>119673.09903121191</v>
      </c>
      <c r="I29" s="22">
        <f t="shared" si="4"/>
        <v>128099.587005416</v>
      </c>
      <c r="J29" s="44">
        <f t="shared" si="11"/>
        <v>4217.9393909058554</v>
      </c>
      <c r="K29" s="45">
        <f t="shared" si="12"/>
        <v>3701.2298669446982</v>
      </c>
      <c r="L29" s="46">
        <f t="shared" si="13"/>
        <v>3961.8428970747213</v>
      </c>
      <c r="M29" s="44">
        <f t="shared" si="14"/>
        <v>-4217.9393909058554</v>
      </c>
      <c r="N29" s="45">
        <f t="shared" si="15"/>
        <v>-3701.2298669446982</v>
      </c>
      <c r="O29" s="46">
        <f t="shared" si="16"/>
        <v>-3961.8428970747213</v>
      </c>
      <c r="P29" s="40"/>
      <c r="Q29" s="40"/>
      <c r="R29" s="40"/>
    </row>
    <row r="30" spans="1:18">
      <c r="A30" s="9">
        <v>22</v>
      </c>
      <c r="B30" s="5">
        <v>44326</v>
      </c>
      <c r="C30" s="47">
        <v>2</v>
      </c>
      <c r="D30" s="57">
        <v>1.27</v>
      </c>
      <c r="E30" s="58">
        <v>-1</v>
      </c>
      <c r="F30" s="80">
        <v>-1</v>
      </c>
      <c r="G30" s="22">
        <f t="shared" si="2"/>
        <v>141576.11984161293</v>
      </c>
      <c r="H30" s="22">
        <f t="shared" si="3"/>
        <v>116082.90606027555</v>
      </c>
      <c r="I30" s="22">
        <f t="shared" si="4"/>
        <v>124256.59939525352</v>
      </c>
      <c r="J30" s="44">
        <f t="shared" si="11"/>
        <v>4091.4012091786799</v>
      </c>
      <c r="K30" s="45">
        <f t="shared" si="12"/>
        <v>3590.1929709363571</v>
      </c>
      <c r="L30" s="46">
        <f t="shared" si="13"/>
        <v>3842.98761016248</v>
      </c>
      <c r="M30" s="44">
        <f t="shared" si="14"/>
        <v>5196.0795356569233</v>
      </c>
      <c r="N30" s="45">
        <f t="shared" si="15"/>
        <v>-3590.1929709363571</v>
      </c>
      <c r="O30" s="46">
        <f t="shared" si="16"/>
        <v>-3842.98761016248</v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>
        <f t="shared" si="11"/>
        <v>4247.2835952483874</v>
      </c>
      <c r="K31" s="45">
        <f t="shared" si="12"/>
        <v>3482.4871818082665</v>
      </c>
      <c r="L31" s="46">
        <f t="shared" si="13"/>
        <v>3727.6979818576056</v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" thickBot="1">
      <c r="A59" s="9"/>
      <c r="B59" s="93" t="s">
        <v>5</v>
      </c>
      <c r="C59" s="94"/>
      <c r="D59" s="7">
        <f>COUNTIF(D9:D58,1.27)</f>
        <v>15</v>
      </c>
      <c r="E59" s="7">
        <f>COUNTIF(E9:E58,1.5)</f>
        <v>11</v>
      </c>
      <c r="F59" s="8">
        <f>COUNTIF(F9:F58,2)</f>
        <v>10</v>
      </c>
      <c r="G59" s="70">
        <f>M59+G8</f>
        <v>141576.1198416129</v>
      </c>
      <c r="H59" s="71">
        <f>N59+H8</f>
        <v>116082.90606027555</v>
      </c>
      <c r="I59" s="72">
        <f>O59+I8</f>
        <v>124256.59939525352</v>
      </c>
      <c r="J59" s="67" t="s">
        <v>32</v>
      </c>
      <c r="K59" s="68">
        <f>B58-B9</f>
        <v>-43871</v>
      </c>
      <c r="L59" s="69" t="s">
        <v>33</v>
      </c>
      <c r="M59" s="81">
        <f>SUM(M9:M58)</f>
        <v>41576.119841612912</v>
      </c>
      <c r="N59" s="82">
        <f>SUM(N9:N58)</f>
        <v>16082.906060275545</v>
      </c>
      <c r="O59" s="83">
        <f>SUM(O9:O58)</f>
        <v>24256.599395253517</v>
      </c>
    </row>
    <row r="60" spans="1:15" ht="18" thickBot="1">
      <c r="A60" s="9"/>
      <c r="B60" s="87" t="s">
        <v>6</v>
      </c>
      <c r="C60" s="88"/>
      <c r="D60" s="7">
        <f>COUNTIF(D9:D58,-1)</f>
        <v>7</v>
      </c>
      <c r="E60" s="7">
        <f>COUNTIF(E9:E58,-1)</f>
        <v>11</v>
      </c>
      <c r="F60" s="8">
        <f>COUNTIF(F9:F58,-1)</f>
        <v>12</v>
      </c>
      <c r="G60" s="85" t="s">
        <v>31</v>
      </c>
      <c r="H60" s="86"/>
      <c r="I60" s="92"/>
      <c r="J60" s="85" t="s">
        <v>34</v>
      </c>
      <c r="K60" s="86"/>
      <c r="L60" s="92"/>
      <c r="M60" s="9"/>
      <c r="N60" s="3"/>
      <c r="O60" s="4"/>
    </row>
    <row r="61" spans="1:15" ht="18" thickBot="1">
      <c r="A61" s="9"/>
      <c r="B61" s="87" t="s">
        <v>36</v>
      </c>
      <c r="C61" s="88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1.4157611984161291</v>
      </c>
      <c r="H61" s="77">
        <f t="shared" ref="H61" si="21">H59/H8</f>
        <v>1.1608290606027556</v>
      </c>
      <c r="I61" s="78">
        <f>I59/I8</f>
        <v>1.2425659939525353</v>
      </c>
      <c r="J61" s="65">
        <f>(G61-100%)*30/K59</f>
        <v>-2.843070810440581E-4</v>
      </c>
      <c r="K61" s="65">
        <f>(H61-100%)*30/K59</f>
        <v>-1.0997861498672627E-4</v>
      </c>
      <c r="L61" s="66">
        <f>(I61-100%)*30/K59</f>
        <v>-1.6587221213503359E-4</v>
      </c>
      <c r="M61" s="10"/>
      <c r="N61" s="2"/>
      <c r="O61" s="11"/>
    </row>
    <row r="62" spans="1:15" ht="18" thickBot="1">
      <c r="A62" s="3"/>
      <c r="B62" s="85" t="s">
        <v>4</v>
      </c>
      <c r="C62" s="86"/>
      <c r="D62" s="79">
        <f t="shared" ref="D62:E62" si="22">D59/(D59+D60+D61)</f>
        <v>0.68181818181818177</v>
      </c>
      <c r="E62" s="74">
        <f t="shared" si="22"/>
        <v>0.5</v>
      </c>
      <c r="F62" s="75">
        <f>F59/(F59+F60+F61)</f>
        <v>0.45454545454545453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529"/>
  <sheetViews>
    <sheetView topLeftCell="A336" zoomScale="80" zoomScaleNormal="80" zoomScalePageLayoutView="80" workbookViewId="0">
      <selection activeCell="R541" sqref="R541"/>
    </sheetView>
  </sheetViews>
  <sheetFormatPr baseColWidth="12" defaultColWidth="8.125" defaultRowHeight="18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2">
      <c r="B1" s="84" t="s">
        <v>39</v>
      </c>
    </row>
    <row r="3" spans="1:2">
      <c r="A3" s="53" t="s">
        <v>40</v>
      </c>
    </row>
    <row r="28" spans="1:1">
      <c r="A28" s="53" t="s">
        <v>41</v>
      </c>
    </row>
    <row r="53" spans="1:1">
      <c r="A53" s="53" t="s">
        <v>42</v>
      </c>
    </row>
    <row r="78" spans="1:1">
      <c r="A78" s="53" t="s">
        <v>43</v>
      </c>
    </row>
    <row r="103" spans="1:1">
      <c r="A103" s="53" t="s">
        <v>44</v>
      </c>
    </row>
    <row r="128" spans="1:1">
      <c r="A128" s="53" t="s">
        <v>45</v>
      </c>
    </row>
    <row r="153" spans="1:1">
      <c r="A153" s="53" t="s">
        <v>46</v>
      </c>
    </row>
    <row r="178" spans="1:1">
      <c r="A178" s="53" t="s">
        <v>47</v>
      </c>
    </row>
    <row r="203" spans="1:1">
      <c r="A203" s="53" t="s">
        <v>48</v>
      </c>
    </row>
    <row r="228" spans="1:1">
      <c r="A228" s="53" t="s">
        <v>49</v>
      </c>
    </row>
    <row r="253" spans="1:1">
      <c r="A253" s="53" t="s">
        <v>50</v>
      </c>
    </row>
    <row r="278" spans="1:1">
      <c r="A278" s="53" t="s">
        <v>51</v>
      </c>
    </row>
    <row r="303" spans="1:1">
      <c r="A303" s="53" t="s">
        <v>52</v>
      </c>
    </row>
    <row r="328" spans="1:1">
      <c r="A328" s="53" t="s">
        <v>53</v>
      </c>
    </row>
    <row r="353" spans="1:1">
      <c r="A353" s="53" t="s">
        <v>54</v>
      </c>
    </row>
    <row r="378" spans="1:1">
      <c r="A378" s="53" t="s">
        <v>55</v>
      </c>
    </row>
    <row r="403" spans="1:1">
      <c r="A403" s="53" t="s">
        <v>56</v>
      </c>
    </row>
    <row r="428" spans="1:1">
      <c r="A428" s="53" t="s">
        <v>57</v>
      </c>
    </row>
    <row r="453" spans="1:1">
      <c r="A453" s="53" t="s">
        <v>58</v>
      </c>
    </row>
    <row r="479" spans="1:1">
      <c r="A479" s="53" t="s">
        <v>59</v>
      </c>
    </row>
    <row r="504" spans="1:1">
      <c r="A504" s="53" t="s">
        <v>60</v>
      </c>
    </row>
    <row r="529" spans="1:1">
      <c r="A529" s="53" t="s">
        <v>61</v>
      </c>
    </row>
  </sheetData>
  <phoneticPr fontId="1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29"/>
  <sheetViews>
    <sheetView zoomScale="145" zoomScaleSheetLayoutView="100" workbookViewId="0">
      <selection activeCell="B35" sqref="B35"/>
    </sheetView>
  </sheetViews>
  <sheetFormatPr baseColWidth="12" defaultColWidth="8.125" defaultRowHeight="17"/>
  <cols>
    <col min="1" max="16384" width="8.125" style="52"/>
  </cols>
  <sheetData>
    <row r="1" spans="1:10">
      <c r="A1" s="52" t="s">
        <v>27</v>
      </c>
    </row>
    <row r="2" spans="1:10">
      <c r="A2" s="95"/>
      <c r="B2" s="96"/>
      <c r="C2" s="96"/>
      <c r="D2" s="96"/>
      <c r="E2" s="96"/>
      <c r="F2" s="96"/>
      <c r="G2" s="96"/>
      <c r="H2" s="96"/>
      <c r="I2" s="96"/>
      <c r="J2" s="96"/>
    </row>
    <row r="3" spans="1:10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>
      <c r="A4" s="96"/>
      <c r="B4" s="96"/>
      <c r="C4" s="96"/>
      <c r="D4" s="96"/>
      <c r="E4" s="96"/>
      <c r="F4" s="96"/>
      <c r="G4" s="96"/>
      <c r="H4" s="96"/>
      <c r="I4" s="96"/>
      <c r="J4" s="96"/>
    </row>
    <row r="5" spans="1:10">
      <c r="A5" s="96"/>
      <c r="B5" s="96"/>
      <c r="C5" s="96"/>
      <c r="D5" s="96"/>
      <c r="E5" s="96"/>
      <c r="F5" s="96"/>
      <c r="G5" s="96"/>
      <c r="H5" s="96"/>
      <c r="I5" s="96"/>
      <c r="J5" s="96"/>
    </row>
    <row r="6" spans="1:10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0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>
      <c r="A9" s="96"/>
      <c r="B9" s="96"/>
      <c r="C9" s="96"/>
      <c r="D9" s="96"/>
      <c r="E9" s="96"/>
      <c r="F9" s="96"/>
      <c r="G9" s="96"/>
      <c r="H9" s="96"/>
      <c r="I9" s="96"/>
      <c r="J9" s="96"/>
    </row>
    <row r="11" spans="1:10">
      <c r="A11" s="52" t="s">
        <v>28</v>
      </c>
    </row>
    <row r="12" spans="1:10">
      <c r="A12" s="97"/>
      <c r="B12" s="98"/>
      <c r="C12" s="98"/>
      <c r="D12" s="98"/>
      <c r="E12" s="98"/>
      <c r="F12" s="98"/>
      <c r="G12" s="98"/>
      <c r="H12" s="98"/>
      <c r="I12" s="98"/>
      <c r="J12" s="98"/>
    </row>
    <row r="13" spans="1:10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0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0">
      <c r="A18" s="98"/>
      <c r="B18" s="98"/>
      <c r="C18" s="98"/>
      <c r="D18" s="98"/>
      <c r="E18" s="98"/>
      <c r="F18" s="98"/>
      <c r="G18" s="98"/>
      <c r="H18" s="98"/>
      <c r="I18" s="98"/>
      <c r="J18" s="98"/>
    </row>
    <row r="19" spans="1:10">
      <c r="A19" s="98"/>
      <c r="B19" s="98"/>
      <c r="C19" s="98"/>
      <c r="D19" s="98"/>
      <c r="E19" s="98"/>
      <c r="F19" s="98"/>
      <c r="G19" s="98"/>
      <c r="H19" s="98"/>
      <c r="I19" s="98"/>
      <c r="J19" s="98"/>
    </row>
    <row r="21" spans="1:10">
      <c r="A21" s="52" t="s">
        <v>29</v>
      </c>
    </row>
    <row r="22" spans="1:10">
      <c r="A22" s="97"/>
      <c r="B22" s="97"/>
      <c r="C22" s="97"/>
      <c r="D22" s="97"/>
      <c r="E22" s="97"/>
      <c r="F22" s="97"/>
      <c r="G22" s="97"/>
      <c r="H22" s="97"/>
      <c r="I22" s="97"/>
      <c r="J22" s="97"/>
    </row>
    <row r="23" spans="1:10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>
      <c r="A29" s="97"/>
      <c r="B29" s="97"/>
      <c r="C29" s="97"/>
      <c r="D29" s="97"/>
      <c r="E29" s="97"/>
      <c r="F29" s="97"/>
      <c r="G29" s="97"/>
      <c r="H29" s="97"/>
      <c r="I29" s="97"/>
      <c r="J29" s="97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12"/>
  <sheetViews>
    <sheetView zoomScale="80" zoomScaleNormal="80" zoomScalePageLayoutView="80" workbookViewId="0">
      <selection activeCell="F4" sqref="F4"/>
    </sheetView>
  </sheetViews>
  <sheetFormatPr baseColWidth="12" defaultColWidth="8.625" defaultRowHeight="1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ht="20">
      <c r="A1" s="30" t="s">
        <v>14</v>
      </c>
      <c r="B1" s="31"/>
      <c r="C1" s="32"/>
      <c r="D1" s="33"/>
      <c r="E1" s="32"/>
      <c r="F1" s="33"/>
      <c r="G1" s="32"/>
      <c r="H1" s="33"/>
    </row>
    <row r="2" spans="1:8" ht="20">
      <c r="A2" s="34"/>
      <c r="B2" s="32"/>
      <c r="C2" s="32"/>
      <c r="D2" s="33"/>
      <c r="E2" s="32"/>
      <c r="F2" s="33"/>
      <c r="G2" s="32"/>
      <c r="H2" s="33"/>
    </row>
    <row r="3" spans="1:8" ht="20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20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20">
      <c r="A5" s="37" t="s">
        <v>21</v>
      </c>
      <c r="B5" s="37"/>
      <c r="C5" s="37"/>
      <c r="D5" s="38"/>
      <c r="E5" s="37"/>
      <c r="F5" s="39"/>
      <c r="G5" s="37"/>
      <c r="H5" s="39"/>
    </row>
    <row r="6" spans="1:8" ht="20">
      <c r="A6" s="37" t="s">
        <v>21</v>
      </c>
      <c r="B6" s="37"/>
      <c r="C6" s="37"/>
      <c r="D6" s="39"/>
      <c r="E6" s="37"/>
      <c r="F6" s="39"/>
      <c r="G6" s="37"/>
      <c r="H6" s="39"/>
    </row>
    <row r="7" spans="1:8" ht="20">
      <c r="A7" s="37" t="s">
        <v>21</v>
      </c>
      <c r="B7" s="37"/>
      <c r="C7" s="37"/>
      <c r="D7" s="39"/>
      <c r="E7" s="37"/>
      <c r="F7" s="39"/>
      <c r="G7" s="37"/>
      <c r="H7" s="39"/>
    </row>
    <row r="8" spans="1:8" ht="20">
      <c r="A8" s="37" t="s">
        <v>21</v>
      </c>
      <c r="B8" s="37"/>
      <c r="C8" s="37"/>
      <c r="D8" s="39"/>
      <c r="E8" s="37"/>
      <c r="F8" s="39"/>
      <c r="G8" s="37"/>
      <c r="H8" s="39"/>
    </row>
    <row r="9" spans="1:8" ht="20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20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20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20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RISING.inc</cp:lastModifiedBy>
  <dcterms:created xsi:type="dcterms:W3CDTF">2020-09-18T03:10:57Z</dcterms:created>
  <dcterms:modified xsi:type="dcterms:W3CDTF">2021-07-14T03:57:28Z</dcterms:modified>
</cp:coreProperties>
</file>