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730" windowHeight="11760"/>
  </bookViews>
  <sheets>
    <sheet name="検証シート" sheetId="1" r:id="rId1"/>
    <sheet name="画像" sheetId="8" r:id="rId2"/>
    <sheet name="気づき" sheetId="5" r:id="rId3"/>
    <sheet name="検証終了通貨" sheetId="2" r:id="rId4"/>
    <sheet name="Sheet1" sheetId="7" r:id="rId5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0" i="1"/>
  <c r="D60"/>
  <c r="D62" l="1"/>
  <c r="E62"/>
  <c r="F62"/>
  <c r="K60"/>
  <c r="E60"/>
  <c r="I9" l="1"/>
  <c r="H9"/>
  <c r="G9"/>
  <c r="F61"/>
  <c r="F63" s="1"/>
  <c r="E61"/>
  <c r="E63" s="1"/>
  <c r="D61"/>
  <c r="D63" s="1"/>
  <c r="J10" l="1"/>
  <c r="M10" s="1"/>
  <c r="K10"/>
  <c r="N10" s="1"/>
  <c r="L10"/>
  <c r="O10" s="1"/>
  <c r="G10" l="1"/>
  <c r="J11" s="1"/>
  <c r="M11" s="1"/>
  <c r="I10"/>
  <c r="L11" s="1"/>
  <c r="O11" s="1"/>
  <c r="H10"/>
  <c r="K11" s="1"/>
  <c r="N11" s="1"/>
  <c r="H11" s="1"/>
  <c r="G11" l="1"/>
  <c r="J12" s="1"/>
  <c r="M12" s="1"/>
  <c r="I11"/>
  <c r="L12" l="1"/>
  <c r="O12" s="1"/>
  <c r="G12"/>
  <c r="K12"/>
  <c r="N12" s="1"/>
  <c r="H12" l="1"/>
  <c r="K13" s="1"/>
  <c r="N13" s="1"/>
  <c r="H13" s="1"/>
  <c r="I12"/>
  <c r="L13" s="1"/>
  <c r="O13" s="1"/>
  <c r="I13" s="1"/>
  <c r="J13"/>
  <c r="M13" s="1"/>
  <c r="G13" l="1"/>
  <c r="L14"/>
  <c r="O14" s="1"/>
  <c r="I14" s="1"/>
  <c r="K14"/>
  <c r="N14" s="1"/>
  <c r="L15" l="1"/>
  <c r="O15" s="1"/>
  <c r="I15" s="1"/>
  <c r="J14"/>
  <c r="M14" s="1"/>
  <c r="H14"/>
  <c r="G14" l="1"/>
  <c r="J15" s="1"/>
  <c r="M15" s="1"/>
  <c r="G15" s="1"/>
  <c r="L16"/>
  <c r="O16" s="1"/>
  <c r="I16" s="1"/>
  <c r="K15"/>
  <c r="N15" s="1"/>
  <c r="H15" l="1"/>
  <c r="K16" s="1"/>
  <c r="N16" s="1"/>
  <c r="H16" s="1"/>
  <c r="L17"/>
  <c r="O17" s="1"/>
  <c r="I17" s="1"/>
  <c r="J16"/>
  <c r="M16" s="1"/>
  <c r="G16" s="1"/>
  <c r="J17" l="1"/>
  <c r="M17" s="1"/>
  <c r="G17" s="1"/>
  <c r="K17"/>
  <c r="N17" s="1"/>
  <c r="H17" s="1"/>
  <c r="L18"/>
  <c r="O18" s="1"/>
  <c r="I18" s="1"/>
  <c r="L19" l="1"/>
  <c r="O19" s="1"/>
  <c r="I19" s="1"/>
  <c r="K18"/>
  <c r="N18" s="1"/>
  <c r="H18" s="1"/>
  <c r="J18"/>
  <c r="M18" s="1"/>
  <c r="G18" s="1"/>
  <c r="J19" l="1"/>
  <c r="M19" s="1"/>
  <c r="G19" s="1"/>
  <c r="K19"/>
  <c r="N19" s="1"/>
  <c r="H19" s="1"/>
  <c r="L20"/>
  <c r="O20" s="1"/>
  <c r="I20" s="1"/>
  <c r="L21" l="1"/>
  <c r="O21" s="1"/>
  <c r="I21" s="1"/>
  <c r="K20"/>
  <c r="N20" s="1"/>
  <c r="H20" s="1"/>
  <c r="J20"/>
  <c r="M20" s="1"/>
  <c r="G20" s="1"/>
  <c r="J21" l="1"/>
  <c r="M21" s="1"/>
  <c r="G21" s="1"/>
  <c r="K21"/>
  <c r="N21" s="1"/>
  <c r="H21" s="1"/>
  <c r="L22"/>
  <c r="O22" s="1"/>
  <c r="I22" s="1"/>
  <c r="L23" l="1"/>
  <c r="O23" s="1"/>
  <c r="I23" s="1"/>
  <c r="K22"/>
  <c r="N22" s="1"/>
  <c r="H22" s="1"/>
  <c r="J22"/>
  <c r="M22" s="1"/>
  <c r="G22" s="1"/>
  <c r="J23" l="1"/>
  <c r="M23" s="1"/>
  <c r="G23" s="1"/>
  <c r="K23"/>
  <c r="N23" s="1"/>
  <c r="H23" s="1"/>
  <c r="L24"/>
  <c r="O24" s="1"/>
  <c r="I24" s="1"/>
  <c r="L25" l="1"/>
  <c r="O25" s="1"/>
  <c r="I25" s="1"/>
  <c r="K24"/>
  <c r="N24" s="1"/>
  <c r="H24" s="1"/>
  <c r="J24"/>
  <c r="M24" s="1"/>
  <c r="G24" s="1"/>
  <c r="J25" l="1"/>
  <c r="M25" s="1"/>
  <c r="G25" s="1"/>
  <c r="K25"/>
  <c r="N25" s="1"/>
  <c r="H25" s="1"/>
  <c r="L26"/>
  <c r="O26" s="1"/>
  <c r="I26" s="1"/>
  <c r="L27" l="1"/>
  <c r="O27" s="1"/>
  <c r="I27" s="1"/>
  <c r="K26"/>
  <c r="N26" s="1"/>
  <c r="H26" s="1"/>
  <c r="J26"/>
  <c r="M26" s="1"/>
  <c r="G26" s="1"/>
  <c r="J27" l="1"/>
  <c r="M27" s="1"/>
  <c r="G27" s="1"/>
  <c r="K27"/>
  <c r="N27" s="1"/>
  <c r="H27" s="1"/>
  <c r="L28"/>
  <c r="O28" s="1"/>
  <c r="I28" s="1"/>
  <c r="L29" l="1"/>
  <c r="O29" s="1"/>
  <c r="I29" s="1"/>
  <c r="K28"/>
  <c r="N28" s="1"/>
  <c r="H28" s="1"/>
  <c r="J28"/>
  <c r="M28" s="1"/>
  <c r="G28" s="1"/>
  <c r="J29" l="1"/>
  <c r="M29" s="1"/>
  <c r="G29" s="1"/>
  <c r="K29"/>
  <c r="N29" s="1"/>
  <c r="H29" s="1"/>
  <c r="L30"/>
  <c r="O30" s="1"/>
  <c r="I30" s="1"/>
  <c r="L31" l="1"/>
  <c r="O31" s="1"/>
  <c r="I31" s="1"/>
  <c r="K30"/>
  <c r="N30" s="1"/>
  <c r="H30" s="1"/>
  <c r="J30"/>
  <c r="M30" s="1"/>
  <c r="G30" s="1"/>
  <c r="J31" l="1"/>
  <c r="M31" s="1"/>
  <c r="G31" s="1"/>
  <c r="K31"/>
  <c r="N31" s="1"/>
  <c r="H31" s="1"/>
  <c r="L32"/>
  <c r="O32" s="1"/>
  <c r="I32" s="1"/>
  <c r="L33" l="1"/>
  <c r="O33" s="1"/>
  <c r="I33" s="1"/>
  <c r="K32"/>
  <c r="N32" s="1"/>
  <c r="H32" s="1"/>
  <c r="J32"/>
  <c r="M32" s="1"/>
  <c r="G32" s="1"/>
  <c r="J33" l="1"/>
  <c r="M33" s="1"/>
  <c r="G33" s="1"/>
  <c r="K33"/>
  <c r="N33" s="1"/>
  <c r="H33" s="1"/>
  <c r="L34"/>
  <c r="O34" s="1"/>
  <c r="I34" s="1"/>
  <c r="L35" l="1"/>
  <c r="O35" s="1"/>
  <c r="I35" s="1"/>
  <c r="K34"/>
  <c r="N34" s="1"/>
  <c r="H34" s="1"/>
  <c r="J34"/>
  <c r="M34" s="1"/>
  <c r="G34" s="1"/>
  <c r="J35" l="1"/>
  <c r="M35" s="1"/>
  <c r="G35" s="1"/>
  <c r="K35"/>
  <c r="N35" s="1"/>
  <c r="H35" s="1"/>
  <c r="L36"/>
  <c r="O36" s="1"/>
  <c r="I36" s="1"/>
  <c r="L37" l="1"/>
  <c r="O37" s="1"/>
  <c r="I37" s="1"/>
  <c r="K36"/>
  <c r="N36" s="1"/>
  <c r="H36" s="1"/>
  <c r="J36"/>
  <c r="M36" s="1"/>
  <c r="G36" s="1"/>
  <c r="J37" l="1"/>
  <c r="M37" s="1"/>
  <c r="G37" s="1"/>
  <c r="K37"/>
  <c r="N37" s="1"/>
  <c r="H37" s="1"/>
  <c r="L38"/>
  <c r="O38" s="1"/>
  <c r="I38" s="1"/>
  <c r="L39" l="1"/>
  <c r="O39" s="1"/>
  <c r="I39" s="1"/>
  <c r="K38"/>
  <c r="N38" s="1"/>
  <c r="H38" s="1"/>
  <c r="J38"/>
  <c r="M38" s="1"/>
  <c r="G38" s="1"/>
  <c r="J39" l="1"/>
  <c r="M39" s="1"/>
  <c r="G39" s="1"/>
  <c r="K39"/>
  <c r="N39" s="1"/>
  <c r="H39" s="1"/>
  <c r="L40"/>
  <c r="O40" s="1"/>
  <c r="I40" s="1"/>
  <c r="L41" l="1"/>
  <c r="O41" s="1"/>
  <c r="I41" s="1"/>
  <c r="K40"/>
  <c r="N40" s="1"/>
  <c r="H40" s="1"/>
  <c r="J40"/>
  <c r="M40" s="1"/>
  <c r="G40" s="1"/>
  <c r="J41" l="1"/>
  <c r="M41" s="1"/>
  <c r="G41" s="1"/>
  <c r="K41"/>
  <c r="N41" s="1"/>
  <c r="H41" s="1"/>
  <c r="L42"/>
  <c r="O42" s="1"/>
  <c r="I42" s="1"/>
  <c r="L43" l="1"/>
  <c r="O43" s="1"/>
  <c r="I43" s="1"/>
  <c r="L44" s="1"/>
  <c r="O44" s="1"/>
  <c r="I44" s="1"/>
  <c r="L45" s="1"/>
  <c r="O45" s="1"/>
  <c r="I45" s="1"/>
  <c r="K42"/>
  <c r="N42" s="1"/>
  <c r="H42" s="1"/>
  <c r="J42"/>
  <c r="M42" s="1"/>
  <c r="G42" s="1"/>
  <c r="K43" l="1"/>
  <c r="N43" s="1"/>
  <c r="H43" s="1"/>
  <c r="K44" s="1"/>
  <c r="N44" s="1"/>
  <c r="H44" s="1"/>
  <c r="J43"/>
  <c r="M43" s="1"/>
  <c r="G43" s="1"/>
  <c r="L46"/>
  <c r="O46" s="1"/>
  <c r="I46" s="1"/>
  <c r="J44" l="1"/>
  <c r="M44" s="1"/>
  <c r="G44" s="1"/>
  <c r="K45"/>
  <c r="N45" s="1"/>
  <c r="H45" s="1"/>
  <c r="K46" s="1"/>
  <c r="N46" s="1"/>
  <c r="H46" s="1"/>
  <c r="L47"/>
  <c r="O47" s="1"/>
  <c r="I47" s="1"/>
  <c r="J45" l="1"/>
  <c r="M45" s="1"/>
  <c r="G45" s="1"/>
  <c r="K47"/>
  <c r="N47" s="1"/>
  <c r="H47" s="1"/>
  <c r="K48" s="1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H58" s="1"/>
  <c r="L58"/>
  <c r="O58" s="1"/>
  <c r="I58" s="1"/>
  <c r="J56" l="1"/>
  <c r="M56" s="1"/>
  <c r="G56" s="1"/>
  <c r="K59"/>
  <c r="N59" s="1"/>
  <c r="L59"/>
  <c r="O59" s="1"/>
  <c r="H59" l="1"/>
  <c r="N60"/>
  <c r="H60" s="1"/>
  <c r="I59"/>
  <c r="O60"/>
  <c r="I60" s="1"/>
  <c r="I62" s="1"/>
  <c r="J57"/>
  <c r="M57" s="1"/>
  <c r="G57" s="1"/>
  <c r="H62" l="1"/>
  <c r="K62" s="1"/>
  <c r="L62"/>
  <c r="J58"/>
  <c r="M58" s="1"/>
  <c r="G58" s="1"/>
  <c r="J59" l="1"/>
  <c r="M59" s="1"/>
  <c r="G59" l="1"/>
  <c r="M60"/>
  <c r="G60" s="1"/>
  <c r="G62" s="1"/>
  <c r="J62" s="1"/>
</calcChain>
</file>

<file path=xl/sharedStrings.xml><?xml version="1.0" encoding="utf-8"?>
<sst xmlns="http://schemas.openxmlformats.org/spreadsheetml/2006/main" count="50" uniqueCount="39">
  <si>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</si>
  <si>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</si>
  <si>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</si>
  <si>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</si>
  <si>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</si>
  <si>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</si>
  <si>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</si>
  <si>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</si>
  <si>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</si>
  <si>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</si>
  <si>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</si>
  <si>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</si>
  <si>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</si>
  <si>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</si>
  <si>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</si>
  <si>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</si>
  <si>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</si>
  <si>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</si>
  <si>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</si>
  <si>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</si>
  <si>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</si>
  <si>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</si>
  <si>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</si>
  <si>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</si>
  <si>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</si>
  <si>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</si>
  <si>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</si>
  <si>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</si>
  <si>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</si>
  <si>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</si>
  <si>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</si>
  <si>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</si>
  <si>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</si>
  <si>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</si>
  <si>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</si>
  <si>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1H足</t>
    <rPh sb="2" eb="3">
      <t>アシ</t>
    </rPh>
    <phoneticPr fontId="1"/>
  </si>
  <si>
    <t>水平方向及びローソクの横並びは除く。ゴールデン（デット）クロス後のきれいな押し目買い（戻り売り）を狙う。</t>
    <rPh sb="0" eb="4">
      <t>スイヘイホウコウ</t>
    </rPh>
    <rPh sb="4" eb="5">
      <t>オヨ</t>
    </rPh>
    <rPh sb="11" eb="13">
      <t>ヨコナラ</t>
    </rPh>
    <rPh sb="15" eb="16">
      <t>ノゾ</t>
    </rPh>
    <rPh sb="31" eb="32">
      <t>ゴ</t>
    </rPh>
    <rPh sb="37" eb="38">
      <t>オ</t>
    </rPh>
    <rPh sb="39" eb="41">
      <t>メガ</t>
    </rPh>
    <rPh sb="43" eb="44">
      <t>モド</t>
    </rPh>
    <rPh sb="45" eb="46">
      <t>ウ</t>
    </rPh>
    <rPh sb="49" eb="50">
      <t>ネラ</t>
    </rPh>
    <phoneticPr fontId="1"/>
  </si>
  <si>
    <t>ＡＵＤＪＰＹ</t>
    <phoneticPr fontId="1"/>
  </si>
  <si>
    <t>１．№１９は、PBのエントリー理由に該当していますが、これを除外するような追加のエントリー理由は何かありますでしょうか？</t>
    <rPh sb="15" eb="17">
      <t>リユウ</t>
    </rPh>
    <rPh sb="18" eb="20">
      <t>ガイトウ</t>
    </rPh>
    <rPh sb="30" eb="32">
      <t>ジョガイ</t>
    </rPh>
    <rPh sb="37" eb="39">
      <t>ツイカ</t>
    </rPh>
    <rPh sb="45" eb="47">
      <t>リユウ</t>
    </rPh>
    <rPh sb="48" eb="49">
      <t>ナニ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</si>
</sst>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178" fontId="14" fillId="0" borderId="0" xfId="0" applyNumberFormat="1" applyFon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13689</xdr:colOff>
      <xdr:row>15</xdr:row>
      <xdr:rowOff>106069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476250"/>
          <a:ext cx="10300689" cy="32016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16</xdr:col>
      <xdr:colOff>61333</xdr:colOff>
      <xdr:row>45</xdr:row>
      <xdr:rowOff>29935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4825" y="7381875"/>
          <a:ext cx="10348333" cy="33636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16</xdr:col>
      <xdr:colOff>51804</xdr:colOff>
      <xdr:row>75</xdr:row>
      <xdr:rowOff>182396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4825" y="14525625"/>
          <a:ext cx="10338804" cy="35161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16</xdr:col>
      <xdr:colOff>42275</xdr:colOff>
      <xdr:row>105</xdr:row>
      <xdr:rowOff>29935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4825" y="21669375"/>
          <a:ext cx="10329275" cy="33636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16</xdr:col>
      <xdr:colOff>51804</xdr:colOff>
      <xdr:row>134</xdr:row>
      <xdr:rowOff>191829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4825" y="28813125"/>
          <a:ext cx="10338804" cy="32874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16</xdr:col>
      <xdr:colOff>51804</xdr:colOff>
      <xdr:row>165</xdr:row>
      <xdr:rowOff>144281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04825" y="35956875"/>
          <a:ext cx="10338804" cy="34780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16</xdr:col>
      <xdr:colOff>4160</xdr:colOff>
      <xdr:row>194</xdr:row>
      <xdr:rowOff>163242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4825" y="43100625"/>
          <a:ext cx="10291160" cy="32588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16</xdr:col>
      <xdr:colOff>51804</xdr:colOff>
      <xdr:row>230</xdr:row>
      <xdr:rowOff>87589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50244375"/>
          <a:ext cx="10338804" cy="46119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16</xdr:col>
      <xdr:colOff>42275</xdr:colOff>
      <xdr:row>260</xdr:row>
      <xdr:rowOff>163820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04825" y="57388125"/>
          <a:ext cx="10329275" cy="46881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16</xdr:col>
      <xdr:colOff>89919</xdr:colOff>
      <xdr:row>290</xdr:row>
      <xdr:rowOff>59003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04825" y="64531875"/>
          <a:ext cx="10376919" cy="45833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16</xdr:col>
      <xdr:colOff>23217</xdr:colOff>
      <xdr:row>319</xdr:row>
      <xdr:rowOff>211368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04825" y="71675625"/>
          <a:ext cx="10310217" cy="44976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16</xdr:col>
      <xdr:colOff>4160</xdr:colOff>
      <xdr:row>350</xdr:row>
      <xdr:rowOff>68531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04825" y="78819375"/>
          <a:ext cx="10291160" cy="45929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16</xdr:col>
      <xdr:colOff>13689</xdr:colOff>
      <xdr:row>382</xdr:row>
      <xdr:rowOff>2022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04825" y="85963125"/>
          <a:ext cx="10300689" cy="50026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16</xdr:col>
      <xdr:colOff>51804</xdr:colOff>
      <xdr:row>409</xdr:row>
      <xdr:rowOff>201839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4825" y="93106875"/>
          <a:ext cx="10338804" cy="44880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16</xdr:col>
      <xdr:colOff>51804</xdr:colOff>
      <xdr:row>439</xdr:row>
      <xdr:rowOff>182781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4825" y="100250625"/>
          <a:ext cx="10338804" cy="44690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16</xdr:col>
      <xdr:colOff>51804</xdr:colOff>
      <xdr:row>469</xdr:row>
      <xdr:rowOff>192310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04825" y="107394375"/>
          <a:ext cx="10338804" cy="4478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16</xdr:col>
      <xdr:colOff>23217</xdr:colOff>
      <xdr:row>500</xdr:row>
      <xdr:rowOff>1829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4825" y="114538125"/>
          <a:ext cx="10310217" cy="45262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16</xdr:col>
      <xdr:colOff>80390</xdr:colOff>
      <xdr:row>529</xdr:row>
      <xdr:rowOff>201839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4825" y="121681875"/>
          <a:ext cx="10367390" cy="44880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16</xdr:col>
      <xdr:colOff>89919</xdr:colOff>
      <xdr:row>560</xdr:row>
      <xdr:rowOff>20887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4825" y="128825625"/>
          <a:ext cx="10376919" cy="45452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571</xdr:row>
      <xdr:rowOff>0</xdr:rowOff>
    </xdr:from>
    <xdr:to>
      <xdr:col>16</xdr:col>
      <xdr:colOff>42275</xdr:colOff>
      <xdr:row>590</xdr:row>
      <xdr:rowOff>11358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4825" y="135969375"/>
          <a:ext cx="10329275" cy="45357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16</xdr:col>
      <xdr:colOff>61333</xdr:colOff>
      <xdr:row>620</xdr:row>
      <xdr:rowOff>68531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04825" y="143113125"/>
          <a:ext cx="10348333" cy="45929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630</xdr:row>
      <xdr:rowOff>0</xdr:rowOff>
    </xdr:from>
    <xdr:to>
      <xdr:col>16</xdr:col>
      <xdr:colOff>42275</xdr:colOff>
      <xdr:row>649</xdr:row>
      <xdr:rowOff>49474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150018750"/>
          <a:ext cx="10329275" cy="4573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660</xdr:row>
      <xdr:rowOff>0</xdr:rowOff>
    </xdr:from>
    <xdr:to>
      <xdr:col>16</xdr:col>
      <xdr:colOff>70862</xdr:colOff>
      <xdr:row>679</xdr:row>
      <xdr:rowOff>11358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04825" y="157162500"/>
          <a:ext cx="10357862" cy="45357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690</xdr:row>
      <xdr:rowOff>0</xdr:rowOff>
    </xdr:from>
    <xdr:to>
      <xdr:col>16</xdr:col>
      <xdr:colOff>108977</xdr:colOff>
      <xdr:row>708</xdr:row>
      <xdr:rowOff>220897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825" y="164306250"/>
          <a:ext cx="10395977" cy="45071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720</xdr:row>
      <xdr:rowOff>0</xdr:rowOff>
    </xdr:from>
    <xdr:to>
      <xdr:col>16</xdr:col>
      <xdr:colOff>70862</xdr:colOff>
      <xdr:row>738</xdr:row>
      <xdr:rowOff>220897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825" y="171450000"/>
          <a:ext cx="10357862" cy="45071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750</xdr:row>
      <xdr:rowOff>0</xdr:rowOff>
    </xdr:from>
    <xdr:to>
      <xdr:col>16</xdr:col>
      <xdr:colOff>23217</xdr:colOff>
      <xdr:row>768</xdr:row>
      <xdr:rowOff>182781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04825" y="178593750"/>
          <a:ext cx="10310217" cy="44690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780</xdr:row>
      <xdr:rowOff>0</xdr:rowOff>
    </xdr:from>
    <xdr:to>
      <xdr:col>16</xdr:col>
      <xdr:colOff>13689</xdr:colOff>
      <xdr:row>798</xdr:row>
      <xdr:rowOff>220897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04825" y="185737500"/>
          <a:ext cx="10300689" cy="45071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16</xdr:col>
      <xdr:colOff>32746</xdr:colOff>
      <xdr:row>829</xdr:row>
      <xdr:rowOff>49474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04825" y="192881250"/>
          <a:ext cx="10319746" cy="4573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840</xdr:row>
      <xdr:rowOff>0</xdr:rowOff>
    </xdr:from>
    <xdr:to>
      <xdr:col>16</xdr:col>
      <xdr:colOff>51804</xdr:colOff>
      <xdr:row>859</xdr:row>
      <xdr:rowOff>30416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04825" y="200025000"/>
          <a:ext cx="10338804" cy="45547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16</xdr:col>
      <xdr:colOff>32746</xdr:colOff>
      <xdr:row>888</xdr:row>
      <xdr:rowOff>201839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04825" y="207168750"/>
          <a:ext cx="10319746" cy="44880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900</xdr:row>
      <xdr:rowOff>0</xdr:rowOff>
    </xdr:from>
    <xdr:to>
      <xdr:col>16</xdr:col>
      <xdr:colOff>80390</xdr:colOff>
      <xdr:row>918</xdr:row>
      <xdr:rowOff>201839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4825" y="214312500"/>
          <a:ext cx="10367390" cy="44880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930</xdr:row>
      <xdr:rowOff>0</xdr:rowOff>
    </xdr:from>
    <xdr:to>
      <xdr:col>16</xdr:col>
      <xdr:colOff>32746</xdr:colOff>
      <xdr:row>948</xdr:row>
      <xdr:rowOff>201839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04825" y="221456250"/>
          <a:ext cx="10319746" cy="44880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960</xdr:row>
      <xdr:rowOff>0</xdr:rowOff>
    </xdr:from>
    <xdr:to>
      <xdr:col>16</xdr:col>
      <xdr:colOff>80390</xdr:colOff>
      <xdr:row>979</xdr:row>
      <xdr:rowOff>87589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04825" y="228600000"/>
          <a:ext cx="10367390" cy="46119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990</xdr:row>
      <xdr:rowOff>0</xdr:rowOff>
    </xdr:from>
    <xdr:to>
      <xdr:col>16</xdr:col>
      <xdr:colOff>51804</xdr:colOff>
      <xdr:row>1008</xdr:row>
      <xdr:rowOff>230426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04825" y="235743750"/>
          <a:ext cx="10338804" cy="45166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16</xdr:col>
      <xdr:colOff>61333</xdr:colOff>
      <xdr:row>1039</xdr:row>
      <xdr:rowOff>68531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04825" y="242887500"/>
          <a:ext cx="10348333" cy="45929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1050</xdr:row>
      <xdr:rowOff>0</xdr:rowOff>
    </xdr:from>
    <xdr:to>
      <xdr:col>16</xdr:col>
      <xdr:colOff>23217</xdr:colOff>
      <xdr:row>1069</xdr:row>
      <xdr:rowOff>49474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04825" y="250031250"/>
          <a:ext cx="10310217" cy="4573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1080</xdr:row>
      <xdr:rowOff>0</xdr:rowOff>
    </xdr:from>
    <xdr:to>
      <xdr:col>16</xdr:col>
      <xdr:colOff>61333</xdr:colOff>
      <xdr:row>1099</xdr:row>
      <xdr:rowOff>1829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04825" y="257175000"/>
          <a:ext cx="10348333" cy="45262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1110</xdr:row>
      <xdr:rowOff>0</xdr:rowOff>
    </xdr:from>
    <xdr:to>
      <xdr:col>16</xdr:col>
      <xdr:colOff>61333</xdr:colOff>
      <xdr:row>1129</xdr:row>
      <xdr:rowOff>116176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04825" y="264318750"/>
          <a:ext cx="10348333" cy="46405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1140</xdr:row>
      <xdr:rowOff>0</xdr:rowOff>
    </xdr:from>
    <xdr:to>
      <xdr:col>16</xdr:col>
      <xdr:colOff>42275</xdr:colOff>
      <xdr:row>1158</xdr:row>
      <xdr:rowOff>230426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04825" y="271462500"/>
          <a:ext cx="10329275" cy="45166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1170</xdr:row>
      <xdr:rowOff>0</xdr:rowOff>
    </xdr:from>
    <xdr:to>
      <xdr:col>16</xdr:col>
      <xdr:colOff>4160</xdr:colOff>
      <xdr:row>1190</xdr:row>
      <xdr:rowOff>125801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04825" y="278606250"/>
          <a:ext cx="10291160" cy="48883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1200</xdr:row>
      <xdr:rowOff>0</xdr:rowOff>
    </xdr:from>
    <xdr:to>
      <xdr:col>16</xdr:col>
      <xdr:colOff>99448</xdr:colOff>
      <xdr:row>1219</xdr:row>
      <xdr:rowOff>125705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04825" y="285750000"/>
          <a:ext cx="10386448" cy="46500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1230</xdr:row>
      <xdr:rowOff>0</xdr:rowOff>
    </xdr:from>
    <xdr:to>
      <xdr:col>16</xdr:col>
      <xdr:colOff>70862</xdr:colOff>
      <xdr:row>1248</xdr:row>
      <xdr:rowOff>201839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04825" y="292893750"/>
          <a:ext cx="10357862" cy="44880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16</xdr:col>
      <xdr:colOff>13689</xdr:colOff>
      <xdr:row>1280</xdr:row>
      <xdr:rowOff>30512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04825" y="300037500"/>
          <a:ext cx="10300689" cy="47930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1290</xdr:row>
      <xdr:rowOff>0</xdr:rowOff>
    </xdr:from>
    <xdr:to>
      <xdr:col>16</xdr:col>
      <xdr:colOff>61333</xdr:colOff>
      <xdr:row>1308</xdr:row>
      <xdr:rowOff>230426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04825" y="307181250"/>
          <a:ext cx="10348333" cy="45166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1320</xdr:row>
      <xdr:rowOff>0</xdr:rowOff>
    </xdr:from>
    <xdr:to>
      <xdr:col>16</xdr:col>
      <xdr:colOff>32746</xdr:colOff>
      <xdr:row>1339</xdr:row>
      <xdr:rowOff>49474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04825" y="314325000"/>
          <a:ext cx="10319746" cy="4573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1350</xdr:row>
      <xdr:rowOff>0</xdr:rowOff>
    </xdr:from>
    <xdr:to>
      <xdr:col>16</xdr:col>
      <xdr:colOff>61333</xdr:colOff>
      <xdr:row>1369</xdr:row>
      <xdr:rowOff>11358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04825" y="321468750"/>
          <a:ext cx="10348333" cy="45357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1380</xdr:row>
      <xdr:rowOff>0</xdr:rowOff>
    </xdr:from>
    <xdr:to>
      <xdr:col>16</xdr:col>
      <xdr:colOff>70862</xdr:colOff>
      <xdr:row>1399</xdr:row>
      <xdr:rowOff>87589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04825" y="328612500"/>
          <a:ext cx="10357862" cy="46119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1410</xdr:row>
      <xdr:rowOff>0</xdr:rowOff>
    </xdr:from>
    <xdr:to>
      <xdr:col>16</xdr:col>
      <xdr:colOff>61333</xdr:colOff>
      <xdr:row>1428</xdr:row>
      <xdr:rowOff>220897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04825" y="335756250"/>
          <a:ext cx="10348333" cy="45071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1440</xdr:row>
      <xdr:rowOff>0</xdr:rowOff>
    </xdr:from>
    <xdr:to>
      <xdr:col>16</xdr:col>
      <xdr:colOff>89919</xdr:colOff>
      <xdr:row>1459</xdr:row>
      <xdr:rowOff>135233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04825" y="342900000"/>
          <a:ext cx="10376919" cy="46596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1470</xdr:row>
      <xdr:rowOff>0</xdr:rowOff>
    </xdr:from>
    <xdr:to>
      <xdr:col>16</xdr:col>
      <xdr:colOff>70862</xdr:colOff>
      <xdr:row>1488</xdr:row>
      <xdr:rowOff>201839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04825" y="350043750"/>
          <a:ext cx="10357862" cy="4488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5"/>
  <sheetViews>
    <sheetView tabSelected="1" zoomScaleNormal="100" workbookViewId="0">
      <pane xSplit="1" ySplit="9" topLeftCell="B55" activePane="bottomRight" state="frozen"/>
      <selection pane="topRight" activeCell="B1" sqref="B1"/>
      <selection pane="bottomLeft" activeCell="A9" sqref="A9"/>
      <selection pane="bottomRight" activeCell="J57" sqref="J57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7</v>
      </c>
      <c r="C1" t="s">
        <v>37</v>
      </c>
    </row>
    <row r="2" spans="1:18">
      <c r="A2" s="1" t="s">
        <v>8</v>
      </c>
      <c r="C2" t="s">
        <v>35</v>
      </c>
    </row>
    <row r="3" spans="1:18">
      <c r="A3" s="1" t="s">
        <v>10</v>
      </c>
      <c r="C3" s="29">
        <v>100000</v>
      </c>
    </row>
    <row r="4" spans="1:18">
      <c r="A4" s="1" t="s">
        <v>11</v>
      </c>
      <c r="C4" s="29" t="s">
        <v>13</v>
      </c>
    </row>
    <row r="5" spans="1:18">
      <c r="A5" s="1"/>
      <c r="C5" s="82" t="s">
        <v>36</v>
      </c>
    </row>
    <row r="6" spans="1:18" ht="19.5" thickBot="1">
      <c r="A6" s="1" t="s">
        <v>12</v>
      </c>
      <c r="C6" s="29" t="s">
        <v>33</v>
      </c>
    </row>
    <row r="7" spans="1:18" ht="19.5" thickBot="1">
      <c r="A7" s="24" t="s">
        <v>0</v>
      </c>
      <c r="B7" s="24" t="s">
        <v>1</v>
      </c>
      <c r="C7" s="24" t="s">
        <v>1</v>
      </c>
      <c r="D7" s="48" t="s">
        <v>24</v>
      </c>
      <c r="E7" s="25"/>
      <c r="F7" s="26"/>
      <c r="G7" s="83" t="s">
        <v>3</v>
      </c>
      <c r="H7" s="84"/>
      <c r="I7" s="90"/>
      <c r="J7" s="83" t="s">
        <v>22</v>
      </c>
      <c r="K7" s="84"/>
      <c r="L7" s="90"/>
      <c r="M7" s="83" t="s">
        <v>23</v>
      </c>
      <c r="N7" s="84"/>
      <c r="O7" s="90"/>
    </row>
    <row r="8" spans="1:18" ht="19.5" thickBot="1">
      <c r="A8" s="27"/>
      <c r="B8" s="27" t="s">
        <v>2</v>
      </c>
      <c r="C8" s="63" t="s">
        <v>28</v>
      </c>
      <c r="D8" s="13">
        <v>1.27</v>
      </c>
      <c r="E8" s="14">
        <v>1.5</v>
      </c>
      <c r="F8" s="15">
        <v>2</v>
      </c>
      <c r="G8" s="13">
        <v>1.27</v>
      </c>
      <c r="H8" s="14">
        <v>1.5</v>
      </c>
      <c r="I8" s="15">
        <v>2</v>
      </c>
      <c r="J8" s="13">
        <v>1.27</v>
      </c>
      <c r="K8" s="14">
        <v>1.5</v>
      </c>
      <c r="L8" s="15">
        <v>2</v>
      </c>
      <c r="M8" s="13">
        <v>1.27</v>
      </c>
      <c r="N8" s="14">
        <v>1.5</v>
      </c>
      <c r="O8" s="15">
        <v>2</v>
      </c>
    </row>
    <row r="9" spans="1:18" ht="19.5" thickBot="1">
      <c r="A9" s="28" t="s">
        <v>9</v>
      </c>
      <c r="B9" s="12"/>
      <c r="C9" s="49"/>
      <c r="D9" s="17"/>
      <c r="E9" s="16"/>
      <c r="F9" s="18"/>
      <c r="G9" s="19">
        <f>C3</f>
        <v>100000</v>
      </c>
      <c r="H9" s="20">
        <f>C3</f>
        <v>100000</v>
      </c>
      <c r="I9" s="21">
        <f>C3</f>
        <v>100000</v>
      </c>
      <c r="J9" s="87" t="s">
        <v>22</v>
      </c>
      <c r="K9" s="88"/>
      <c r="L9" s="89"/>
      <c r="M9" s="87"/>
      <c r="N9" s="88"/>
      <c r="O9" s="89"/>
    </row>
    <row r="10" spans="1:18">
      <c r="A10" s="9">
        <v>1</v>
      </c>
      <c r="B10" s="23">
        <v>36924</v>
      </c>
      <c r="C10" s="50">
        <v>2</v>
      </c>
      <c r="D10" s="54">
        <v>-1</v>
      </c>
      <c r="E10" s="55">
        <v>-1</v>
      </c>
      <c r="F10" s="56">
        <v>-1</v>
      </c>
      <c r="G10" s="22">
        <f>IF(D10="","",G9+M10)</f>
        <v>97000</v>
      </c>
      <c r="H10" s="22">
        <f t="shared" ref="H10" si="0">IF(E10="","",H9+N10)</f>
        <v>97000</v>
      </c>
      <c r="I10" s="22">
        <f t="shared" ref="I10" si="1">IF(F10="","",I9+O10)</f>
        <v>97000</v>
      </c>
      <c r="J10" s="41">
        <f>IF(G9="","",G9*0.03)</f>
        <v>3000</v>
      </c>
      <c r="K10" s="42">
        <f>IF(H9="","",H9*0.03)</f>
        <v>3000</v>
      </c>
      <c r="L10" s="43">
        <f>IF(I9="","",I9*0.03)</f>
        <v>3000</v>
      </c>
      <c r="M10" s="41">
        <f>IF(D10="","",J10*D10)</f>
        <v>-3000</v>
      </c>
      <c r="N10" s="42">
        <f>IF(E10="","",K10*E10)</f>
        <v>-3000</v>
      </c>
      <c r="O10" s="43">
        <f>IF(F10="","",L10*F10)</f>
        <v>-3000</v>
      </c>
      <c r="P10" s="40"/>
      <c r="Q10" s="40"/>
      <c r="R10" s="40"/>
    </row>
    <row r="11" spans="1:18">
      <c r="A11" s="9">
        <v>2</v>
      </c>
      <c r="B11" s="5">
        <v>36949</v>
      </c>
      <c r="C11" s="47">
        <v>2</v>
      </c>
      <c r="D11" s="57">
        <v>1.27</v>
      </c>
      <c r="E11" s="58">
        <v>1.5</v>
      </c>
      <c r="F11" s="59">
        <v>2</v>
      </c>
      <c r="G11" s="22">
        <f t="shared" ref="G11:G43" si="2">IF(D11="","",G10+M11)</f>
        <v>100695.7</v>
      </c>
      <c r="H11" s="22">
        <f t="shared" ref="H11:H43" si="3">IF(E11="","",H10+N11)</f>
        <v>101365</v>
      </c>
      <c r="I11" s="22">
        <f t="shared" ref="I11:I43" si="4">IF(F11="","",I10+O11)</f>
        <v>102820</v>
      </c>
      <c r="J11" s="44">
        <f t="shared" ref="J11:J13" si="5">IF(G10="","",G10*0.03)</f>
        <v>2910</v>
      </c>
      <c r="K11" s="45">
        <f t="shared" ref="K11:K13" si="6">IF(H10="","",H10*0.03)</f>
        <v>2910</v>
      </c>
      <c r="L11" s="46">
        <f t="shared" ref="L11:L13" si="7">IF(I10="","",I10*0.03)</f>
        <v>2910</v>
      </c>
      <c r="M11" s="44">
        <f t="shared" ref="M11:M13" si="8">IF(D11="","",J11*D11)</f>
        <v>3695.7000000000003</v>
      </c>
      <c r="N11" s="45">
        <f t="shared" ref="N11:N13" si="9">IF(E11="","",K11*E11)</f>
        <v>4365</v>
      </c>
      <c r="O11" s="46">
        <f t="shared" ref="O11:O13" si="10">IF(F11="","",L11*F11)</f>
        <v>5820</v>
      </c>
      <c r="P11" s="40"/>
      <c r="Q11" s="40"/>
      <c r="R11" s="40"/>
    </row>
    <row r="12" spans="1:18">
      <c r="A12" s="9">
        <v>3</v>
      </c>
      <c r="B12" s="5">
        <v>36957</v>
      </c>
      <c r="C12" s="47">
        <v>2</v>
      </c>
      <c r="D12" s="57">
        <v>1.27</v>
      </c>
      <c r="E12" s="58">
        <v>1.5</v>
      </c>
      <c r="F12" s="59">
        <v>2</v>
      </c>
      <c r="G12" s="22">
        <f t="shared" si="2"/>
        <v>104532.20616999999</v>
      </c>
      <c r="H12" s="22">
        <f t="shared" si="3"/>
        <v>105926.425</v>
      </c>
      <c r="I12" s="22">
        <f t="shared" si="4"/>
        <v>108989.2</v>
      </c>
      <c r="J12" s="44">
        <f t="shared" si="5"/>
        <v>3020.8709999999996</v>
      </c>
      <c r="K12" s="45">
        <f t="shared" si="6"/>
        <v>3040.95</v>
      </c>
      <c r="L12" s="46">
        <f t="shared" si="7"/>
        <v>3084.6</v>
      </c>
      <c r="M12" s="44">
        <f t="shared" si="8"/>
        <v>3836.5061699999997</v>
      </c>
      <c r="N12" s="45">
        <f t="shared" si="9"/>
        <v>4561.4249999999993</v>
      </c>
      <c r="O12" s="46">
        <f t="shared" si="10"/>
        <v>6169.2</v>
      </c>
      <c r="P12" s="40"/>
      <c r="Q12" s="40"/>
      <c r="R12" s="40"/>
    </row>
    <row r="13" spans="1:18">
      <c r="A13" s="9">
        <v>4</v>
      </c>
      <c r="B13" s="5">
        <v>36990</v>
      </c>
      <c r="C13" s="47">
        <v>1</v>
      </c>
      <c r="D13" s="57">
        <v>1.27</v>
      </c>
      <c r="E13" s="58">
        <v>1.5</v>
      </c>
      <c r="F13" s="59">
        <v>2</v>
      </c>
      <c r="G13" s="22">
        <f t="shared" si="2"/>
        <v>108514.88322507699</v>
      </c>
      <c r="H13" s="22">
        <f t="shared" si="3"/>
        <v>110693.11412500001</v>
      </c>
      <c r="I13" s="22">
        <f t="shared" si="4"/>
        <v>115528.552</v>
      </c>
      <c r="J13" s="44">
        <f t="shared" si="5"/>
        <v>3135.9661850999996</v>
      </c>
      <c r="K13" s="45">
        <f t="shared" si="6"/>
        <v>3177.7927500000001</v>
      </c>
      <c r="L13" s="46">
        <f t="shared" si="7"/>
        <v>3269.6759999999999</v>
      </c>
      <c r="M13" s="44">
        <f t="shared" si="8"/>
        <v>3982.6770550769997</v>
      </c>
      <c r="N13" s="45">
        <f t="shared" si="9"/>
        <v>4766.6891249999999</v>
      </c>
      <c r="O13" s="46">
        <f t="shared" si="10"/>
        <v>6539.3519999999999</v>
      </c>
      <c r="P13" s="40"/>
      <c r="Q13" s="40"/>
      <c r="R13" s="40"/>
    </row>
    <row r="14" spans="1:18">
      <c r="A14" s="9">
        <v>5</v>
      </c>
      <c r="B14" s="5">
        <v>37043</v>
      </c>
      <c r="C14" s="47">
        <v>2</v>
      </c>
      <c r="D14" s="57">
        <v>-1</v>
      </c>
      <c r="E14" s="58">
        <v>-1</v>
      </c>
      <c r="F14" s="59">
        <v>-1</v>
      </c>
      <c r="G14" s="22">
        <f t="shared" si="2"/>
        <v>105259.43672832468</v>
      </c>
      <c r="H14" s="22">
        <f t="shared" si="3"/>
        <v>107372.32070125001</v>
      </c>
      <c r="I14" s="22">
        <f t="shared" si="4"/>
        <v>112062.69544</v>
      </c>
      <c r="J14" s="44">
        <f t="shared" ref="J14:J59" si="11">IF(G13="","",G13*0.03)</f>
        <v>3255.4464967523095</v>
      </c>
      <c r="K14" s="45">
        <f t="shared" ref="K14:K59" si="12">IF(H13="","",H13*0.03)</f>
        <v>3320.7934237499999</v>
      </c>
      <c r="L14" s="46">
        <f t="shared" ref="L14:L59" si="13">IF(I13="","",I13*0.03)</f>
        <v>3465.8565599999997</v>
      </c>
      <c r="M14" s="44">
        <f t="shared" ref="M14:M59" si="14">IF(D14="","",J14*D14)</f>
        <v>-3255.4464967523095</v>
      </c>
      <c r="N14" s="45">
        <f t="shared" ref="N14:N59" si="15">IF(E14="","",K14*E14)</f>
        <v>-3320.7934237499999</v>
      </c>
      <c r="O14" s="46">
        <f t="shared" ref="O14:O59" si="16">IF(F14="","",L14*F14)</f>
        <v>-3465.8565599999997</v>
      </c>
      <c r="P14" s="40"/>
      <c r="Q14" s="40"/>
      <c r="R14" s="40"/>
    </row>
    <row r="15" spans="1:18">
      <c r="A15" s="9">
        <v>6</v>
      </c>
      <c r="B15" s="5">
        <v>37218</v>
      </c>
      <c r="C15" s="47">
        <v>1</v>
      </c>
      <c r="D15" s="57">
        <v>-1</v>
      </c>
      <c r="E15" s="58">
        <v>-1</v>
      </c>
      <c r="F15" s="59">
        <v>-1</v>
      </c>
      <c r="G15" s="22">
        <f t="shared" si="2"/>
        <v>102101.65362647494</v>
      </c>
      <c r="H15" s="22">
        <f t="shared" si="3"/>
        <v>104151.15108021251</v>
      </c>
      <c r="I15" s="22">
        <f t="shared" si="4"/>
        <v>108700.8145768</v>
      </c>
      <c r="J15" s="44">
        <f t="shared" si="11"/>
        <v>3157.7831018497404</v>
      </c>
      <c r="K15" s="45">
        <f t="shared" si="12"/>
        <v>3221.1696210374998</v>
      </c>
      <c r="L15" s="46">
        <f t="shared" si="13"/>
        <v>3361.8808631999996</v>
      </c>
      <c r="M15" s="44">
        <f t="shared" si="14"/>
        <v>-3157.7831018497404</v>
      </c>
      <c r="N15" s="45">
        <f t="shared" si="15"/>
        <v>-3221.1696210374998</v>
      </c>
      <c r="O15" s="46">
        <f t="shared" si="16"/>
        <v>-3361.8808631999996</v>
      </c>
      <c r="P15" s="40"/>
      <c r="Q15" s="40"/>
      <c r="R15" s="40"/>
    </row>
    <row r="16" spans="1:18">
      <c r="A16" s="9">
        <v>7</v>
      </c>
      <c r="B16" s="5">
        <v>37224</v>
      </c>
      <c r="C16" s="47">
        <v>2</v>
      </c>
      <c r="D16" s="57">
        <v>-1</v>
      </c>
      <c r="E16" s="58">
        <v>-1</v>
      </c>
      <c r="F16" s="59">
        <v>-1</v>
      </c>
      <c r="G16" s="22">
        <f t="shared" si="2"/>
        <v>99038.6040176807</v>
      </c>
      <c r="H16" s="22">
        <f t="shared" si="3"/>
        <v>101026.61654780613</v>
      </c>
      <c r="I16" s="22">
        <f t="shared" si="4"/>
        <v>105439.79013949599</v>
      </c>
      <c r="J16" s="44">
        <f t="shared" si="11"/>
        <v>3063.0496087942483</v>
      </c>
      <c r="K16" s="45">
        <f t="shared" si="12"/>
        <v>3124.5345324063751</v>
      </c>
      <c r="L16" s="46">
        <f t="shared" si="13"/>
        <v>3261.0244373039995</v>
      </c>
      <c r="M16" s="44">
        <f t="shared" si="14"/>
        <v>-3063.0496087942483</v>
      </c>
      <c r="N16" s="45">
        <f t="shared" si="15"/>
        <v>-3124.5345324063751</v>
      </c>
      <c r="O16" s="46">
        <f t="shared" si="16"/>
        <v>-3261.0244373039995</v>
      </c>
      <c r="P16" s="40"/>
      <c r="Q16" s="40"/>
      <c r="R16" s="40"/>
    </row>
    <row r="17" spans="1:18">
      <c r="A17" s="9">
        <v>8</v>
      </c>
      <c r="B17" s="5">
        <v>37410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102811.97483075433</v>
      </c>
      <c r="H17" s="22">
        <f t="shared" si="3"/>
        <v>105572.81429245741</v>
      </c>
      <c r="I17" s="22">
        <f t="shared" si="4"/>
        <v>111766.17754786575</v>
      </c>
      <c r="J17" s="44">
        <f t="shared" si="11"/>
        <v>2971.158120530421</v>
      </c>
      <c r="K17" s="45">
        <f t="shared" si="12"/>
        <v>3030.798496434184</v>
      </c>
      <c r="L17" s="46">
        <f t="shared" si="13"/>
        <v>3163.1937041848796</v>
      </c>
      <c r="M17" s="44">
        <f t="shared" si="14"/>
        <v>3773.3708130736345</v>
      </c>
      <c r="N17" s="45">
        <f t="shared" si="15"/>
        <v>4546.1977446512756</v>
      </c>
      <c r="O17" s="46">
        <f t="shared" si="16"/>
        <v>6326.3874083697592</v>
      </c>
      <c r="P17" s="40"/>
      <c r="Q17" s="40"/>
      <c r="R17" s="40"/>
    </row>
    <row r="18" spans="1:18">
      <c r="A18" s="9">
        <v>9</v>
      </c>
      <c r="B18" s="5">
        <v>37417</v>
      </c>
      <c r="C18" s="47">
        <v>2</v>
      </c>
      <c r="D18" s="57">
        <v>1.27</v>
      </c>
      <c r="E18" s="58">
        <v>1.5</v>
      </c>
      <c r="F18" s="59">
        <v>2</v>
      </c>
      <c r="G18" s="22">
        <f t="shared" si="2"/>
        <v>106729.11107180608</v>
      </c>
      <c r="H18" s="22">
        <f t="shared" si="3"/>
        <v>110323.59093561799</v>
      </c>
      <c r="I18" s="22">
        <f t="shared" si="4"/>
        <v>118472.14820073769</v>
      </c>
      <c r="J18" s="44">
        <f t="shared" si="11"/>
        <v>3084.3592449226298</v>
      </c>
      <c r="K18" s="45">
        <f t="shared" si="12"/>
        <v>3167.1844287737222</v>
      </c>
      <c r="L18" s="46">
        <f t="shared" si="13"/>
        <v>3352.9853264359722</v>
      </c>
      <c r="M18" s="44">
        <f t="shared" si="14"/>
        <v>3917.1362410517399</v>
      </c>
      <c r="N18" s="45">
        <f t="shared" si="15"/>
        <v>4750.7766431605833</v>
      </c>
      <c r="O18" s="46">
        <f t="shared" si="16"/>
        <v>6705.9706528719444</v>
      </c>
      <c r="P18" s="40"/>
      <c r="Q18" s="40"/>
      <c r="R18" s="40"/>
    </row>
    <row r="19" spans="1:18">
      <c r="A19" s="9">
        <v>10</v>
      </c>
      <c r="B19" s="5">
        <v>37442</v>
      </c>
      <c r="C19" s="47">
        <v>1</v>
      </c>
      <c r="D19" s="57">
        <v>1.27</v>
      </c>
      <c r="E19" s="58">
        <v>1.5</v>
      </c>
      <c r="F19" s="59">
        <v>-1</v>
      </c>
      <c r="G19" s="22">
        <f t="shared" si="2"/>
        <v>110795.49020364189</v>
      </c>
      <c r="H19" s="22">
        <f t="shared" si="3"/>
        <v>115288.1525277208</v>
      </c>
      <c r="I19" s="22">
        <f t="shared" si="4"/>
        <v>114917.98375471556</v>
      </c>
      <c r="J19" s="44">
        <f t="shared" si="11"/>
        <v>3201.8733321541822</v>
      </c>
      <c r="K19" s="45">
        <f t="shared" si="12"/>
        <v>3309.7077280685394</v>
      </c>
      <c r="L19" s="46">
        <f t="shared" si="13"/>
        <v>3554.1644460221305</v>
      </c>
      <c r="M19" s="44">
        <f t="shared" si="14"/>
        <v>4066.3791318358117</v>
      </c>
      <c r="N19" s="45">
        <f t="shared" si="15"/>
        <v>4964.5615921028093</v>
      </c>
      <c r="O19" s="46">
        <f t="shared" si="16"/>
        <v>-3554.1644460221305</v>
      </c>
      <c r="P19" s="40"/>
      <c r="Q19" s="40"/>
      <c r="R19" s="40"/>
    </row>
    <row r="20" spans="1:18">
      <c r="A20" s="9">
        <v>11</v>
      </c>
      <c r="B20" s="5">
        <v>37491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115016.79838040065</v>
      </c>
      <c r="H20" s="22">
        <f t="shared" si="3"/>
        <v>120476.11939146824</v>
      </c>
      <c r="I20" s="22">
        <f t="shared" si="4"/>
        <v>121813.06277999849</v>
      </c>
      <c r="J20" s="44">
        <f t="shared" si="11"/>
        <v>3323.8647061092565</v>
      </c>
      <c r="K20" s="45">
        <f t="shared" si="12"/>
        <v>3458.644575831624</v>
      </c>
      <c r="L20" s="46">
        <f t="shared" si="13"/>
        <v>3447.5395126414669</v>
      </c>
      <c r="M20" s="44">
        <f t="shared" si="14"/>
        <v>4221.3081767587555</v>
      </c>
      <c r="N20" s="45">
        <f t="shared" si="15"/>
        <v>5187.966863747436</v>
      </c>
      <c r="O20" s="46">
        <f t="shared" si="16"/>
        <v>6895.0790252829338</v>
      </c>
      <c r="P20" s="40"/>
      <c r="Q20" s="40"/>
      <c r="R20" s="40"/>
    </row>
    <row r="21" spans="1:18">
      <c r="A21" s="9">
        <v>12</v>
      </c>
      <c r="B21" s="5">
        <v>37516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111566.29442898864</v>
      </c>
      <c r="H21" s="22">
        <f t="shared" si="3"/>
        <v>116861.83580972419</v>
      </c>
      <c r="I21" s="22">
        <f t="shared" si="4"/>
        <v>118158.67089659855</v>
      </c>
      <c r="J21" s="44">
        <f t="shared" si="11"/>
        <v>3450.5039514120194</v>
      </c>
      <c r="K21" s="45">
        <f t="shared" si="12"/>
        <v>3614.2835817440468</v>
      </c>
      <c r="L21" s="46">
        <f t="shared" si="13"/>
        <v>3654.3918833999546</v>
      </c>
      <c r="M21" s="44">
        <f t="shared" si="14"/>
        <v>-3450.5039514120194</v>
      </c>
      <c r="N21" s="45">
        <f t="shared" si="15"/>
        <v>-3614.2835817440468</v>
      </c>
      <c r="O21" s="46">
        <f t="shared" si="16"/>
        <v>-3654.3918833999546</v>
      </c>
      <c r="P21" s="40"/>
      <c r="Q21" s="40"/>
      <c r="R21" s="40"/>
    </row>
    <row r="22" spans="1:18">
      <c r="A22" s="9">
        <v>13</v>
      </c>
      <c r="B22" s="5">
        <v>37518</v>
      </c>
      <c r="C22" s="47">
        <v>1</v>
      </c>
      <c r="D22" s="57">
        <v>1.27</v>
      </c>
      <c r="E22" s="58">
        <v>-1</v>
      </c>
      <c r="F22" s="59">
        <v>-1</v>
      </c>
      <c r="G22" s="22">
        <f t="shared" si="2"/>
        <v>115816.97024673311</v>
      </c>
      <c r="H22" s="22">
        <f t="shared" si="3"/>
        <v>113355.98073543246</v>
      </c>
      <c r="I22" s="22">
        <f t="shared" si="4"/>
        <v>114613.9107697006</v>
      </c>
      <c r="J22" s="44">
        <f t="shared" si="11"/>
        <v>3346.9888328696588</v>
      </c>
      <c r="K22" s="45">
        <f t="shared" si="12"/>
        <v>3505.8550742917255</v>
      </c>
      <c r="L22" s="46">
        <f t="shared" si="13"/>
        <v>3544.7601268979561</v>
      </c>
      <c r="M22" s="44">
        <f t="shared" si="14"/>
        <v>4250.6758177444672</v>
      </c>
      <c r="N22" s="45">
        <f t="shared" si="15"/>
        <v>-3505.8550742917255</v>
      </c>
      <c r="O22" s="46">
        <f t="shared" si="16"/>
        <v>-3544.7601268979561</v>
      </c>
      <c r="P22" s="40"/>
      <c r="Q22" s="40"/>
      <c r="R22" s="40"/>
    </row>
    <row r="23" spans="1:18">
      <c r="A23" s="9">
        <v>14</v>
      </c>
      <c r="B23" s="5">
        <v>37561</v>
      </c>
      <c r="C23" s="47">
        <v>1</v>
      </c>
      <c r="D23" s="57">
        <v>1.27</v>
      </c>
      <c r="E23" s="58">
        <v>1.5</v>
      </c>
      <c r="F23" s="59">
        <v>2</v>
      </c>
      <c r="G23" s="22">
        <f t="shared" si="2"/>
        <v>120229.59681313364</v>
      </c>
      <c r="H23" s="22">
        <f t="shared" si="3"/>
        <v>118456.99986852692</v>
      </c>
      <c r="I23" s="22">
        <f t="shared" si="4"/>
        <v>121490.74541588263</v>
      </c>
      <c r="J23" s="44">
        <f t="shared" si="11"/>
        <v>3474.5091074019933</v>
      </c>
      <c r="K23" s="45">
        <f t="shared" si="12"/>
        <v>3400.6794220629736</v>
      </c>
      <c r="L23" s="46">
        <f t="shared" si="13"/>
        <v>3438.4173230910178</v>
      </c>
      <c r="M23" s="44">
        <f t="shared" si="14"/>
        <v>4412.6265664005314</v>
      </c>
      <c r="N23" s="45">
        <f t="shared" si="15"/>
        <v>5101.0191330944599</v>
      </c>
      <c r="O23" s="46">
        <f t="shared" si="16"/>
        <v>6876.8346461820356</v>
      </c>
      <c r="P23" s="40"/>
      <c r="Q23" s="40"/>
      <c r="R23" s="40"/>
    </row>
    <row r="24" spans="1:18">
      <c r="A24" s="9">
        <v>15</v>
      </c>
      <c r="B24" s="5">
        <v>37588</v>
      </c>
      <c r="C24" s="47">
        <v>1</v>
      </c>
      <c r="D24" s="57">
        <v>1.27</v>
      </c>
      <c r="E24" s="58">
        <v>1.5</v>
      </c>
      <c r="F24" s="59">
        <v>2</v>
      </c>
      <c r="G24" s="22">
        <f t="shared" si="2"/>
        <v>124810.34445171403</v>
      </c>
      <c r="H24" s="22">
        <f t="shared" si="3"/>
        <v>123787.56486261064</v>
      </c>
      <c r="I24" s="22">
        <f t="shared" si="4"/>
        <v>128780.19014083559</v>
      </c>
      <c r="J24" s="44">
        <f t="shared" si="11"/>
        <v>3606.8879043940092</v>
      </c>
      <c r="K24" s="45">
        <f t="shared" si="12"/>
        <v>3553.7099960558076</v>
      </c>
      <c r="L24" s="46">
        <f t="shared" si="13"/>
        <v>3644.7223624764788</v>
      </c>
      <c r="M24" s="44">
        <f t="shared" si="14"/>
        <v>4580.747638580392</v>
      </c>
      <c r="N24" s="45">
        <f t="shared" si="15"/>
        <v>5330.5649940837111</v>
      </c>
      <c r="O24" s="46">
        <f t="shared" si="16"/>
        <v>7289.4447249529576</v>
      </c>
      <c r="P24" s="40"/>
      <c r="Q24" s="40"/>
      <c r="R24" s="40"/>
    </row>
    <row r="25" spans="1:18">
      <c r="A25" s="9">
        <v>16</v>
      </c>
      <c r="B25" s="5">
        <v>37638</v>
      </c>
      <c r="C25" s="47">
        <v>1</v>
      </c>
      <c r="D25" s="57">
        <v>1.27</v>
      </c>
      <c r="E25" s="58">
        <v>1.5</v>
      </c>
      <c r="F25" s="59">
        <v>2</v>
      </c>
      <c r="G25" s="22">
        <f t="shared" si="2"/>
        <v>129565.61857532433</v>
      </c>
      <c r="H25" s="22">
        <f t="shared" si="3"/>
        <v>129358.00528142812</v>
      </c>
      <c r="I25" s="22">
        <f t="shared" si="4"/>
        <v>136507.00154928572</v>
      </c>
      <c r="J25" s="44">
        <f t="shared" si="11"/>
        <v>3744.3103335514206</v>
      </c>
      <c r="K25" s="45">
        <f t="shared" si="12"/>
        <v>3713.626945878319</v>
      </c>
      <c r="L25" s="46">
        <f t="shared" si="13"/>
        <v>3863.4057042250674</v>
      </c>
      <c r="M25" s="44">
        <f t="shared" si="14"/>
        <v>4755.2741236103038</v>
      </c>
      <c r="N25" s="45">
        <f t="shared" si="15"/>
        <v>5570.4404188174785</v>
      </c>
      <c r="O25" s="46">
        <f t="shared" si="16"/>
        <v>7726.8114084501349</v>
      </c>
      <c r="P25" s="40"/>
      <c r="Q25" s="40"/>
      <c r="R25" s="40"/>
    </row>
    <row r="26" spans="1:18">
      <c r="A26" s="9">
        <v>17</v>
      </c>
      <c r="B26" s="5">
        <v>37651</v>
      </c>
      <c r="C26" s="47">
        <v>1</v>
      </c>
      <c r="D26" s="57">
        <v>-1</v>
      </c>
      <c r="E26" s="58">
        <v>-1</v>
      </c>
      <c r="F26" s="59">
        <v>-1</v>
      </c>
      <c r="G26" s="22">
        <f t="shared" si="2"/>
        <v>125678.6500180646</v>
      </c>
      <c r="H26" s="22">
        <f t="shared" si="3"/>
        <v>125477.26512298528</v>
      </c>
      <c r="I26" s="22">
        <f t="shared" si="4"/>
        <v>132411.79150280714</v>
      </c>
      <c r="J26" s="44">
        <f t="shared" si="11"/>
        <v>3886.96855725973</v>
      </c>
      <c r="K26" s="45">
        <f t="shared" si="12"/>
        <v>3880.7401584428435</v>
      </c>
      <c r="L26" s="46">
        <f t="shared" si="13"/>
        <v>4095.2100464785713</v>
      </c>
      <c r="M26" s="44">
        <f t="shared" si="14"/>
        <v>-3886.96855725973</v>
      </c>
      <c r="N26" s="45">
        <f t="shared" si="15"/>
        <v>-3880.7401584428435</v>
      </c>
      <c r="O26" s="46">
        <f t="shared" si="16"/>
        <v>-4095.2100464785713</v>
      </c>
      <c r="P26" s="40"/>
      <c r="Q26" s="40"/>
      <c r="R26" s="40"/>
    </row>
    <row r="27" spans="1:18">
      <c r="A27" s="9">
        <v>18</v>
      </c>
      <c r="B27" s="5">
        <v>37790</v>
      </c>
      <c r="C27" s="47">
        <v>1</v>
      </c>
      <c r="D27" s="57">
        <v>-1</v>
      </c>
      <c r="E27" s="58">
        <v>-1</v>
      </c>
      <c r="F27" s="59">
        <v>-1</v>
      </c>
      <c r="G27" s="22">
        <f t="shared" si="2"/>
        <v>121908.29051752266</v>
      </c>
      <c r="H27" s="22">
        <f t="shared" si="3"/>
        <v>121712.94716929572</v>
      </c>
      <c r="I27" s="22">
        <f t="shared" si="4"/>
        <v>128439.43775772293</v>
      </c>
      <c r="J27" s="44">
        <f t="shared" si="11"/>
        <v>3770.3595005419379</v>
      </c>
      <c r="K27" s="45">
        <f t="shared" si="12"/>
        <v>3764.3179536895582</v>
      </c>
      <c r="L27" s="46">
        <f t="shared" si="13"/>
        <v>3972.3537450842141</v>
      </c>
      <c r="M27" s="44">
        <f t="shared" si="14"/>
        <v>-3770.3595005419379</v>
      </c>
      <c r="N27" s="45">
        <f t="shared" si="15"/>
        <v>-3764.3179536895582</v>
      </c>
      <c r="O27" s="46">
        <f t="shared" si="16"/>
        <v>-3972.3537450842141</v>
      </c>
      <c r="P27" s="40"/>
      <c r="Q27" s="40"/>
      <c r="R27" s="40"/>
    </row>
    <row r="28" spans="1:18">
      <c r="A28" s="9">
        <v>19</v>
      </c>
      <c r="B28" s="5">
        <v>37840</v>
      </c>
      <c r="C28" s="47">
        <v>2</v>
      </c>
      <c r="D28" s="57">
        <v>1.27</v>
      </c>
      <c r="E28" s="58">
        <v>1.5</v>
      </c>
      <c r="F28" s="59">
        <v>2</v>
      </c>
      <c r="G28" s="22">
        <f t="shared" si="2"/>
        <v>126552.99638624028</v>
      </c>
      <c r="H28" s="22">
        <f t="shared" si="3"/>
        <v>127190.02979191403</v>
      </c>
      <c r="I28" s="22">
        <f t="shared" si="4"/>
        <v>136145.8040231863</v>
      </c>
      <c r="J28" s="44">
        <f t="shared" si="11"/>
        <v>3657.2487155256799</v>
      </c>
      <c r="K28" s="45">
        <f t="shared" si="12"/>
        <v>3651.3884150788713</v>
      </c>
      <c r="L28" s="46">
        <f t="shared" si="13"/>
        <v>3853.1831327316877</v>
      </c>
      <c r="M28" s="44">
        <f t="shared" si="14"/>
        <v>4644.7058687176132</v>
      </c>
      <c r="N28" s="45">
        <f t="shared" si="15"/>
        <v>5477.0826226183071</v>
      </c>
      <c r="O28" s="46">
        <f t="shared" si="16"/>
        <v>7706.3662654633754</v>
      </c>
      <c r="P28" s="40"/>
      <c r="Q28" s="40"/>
      <c r="R28" s="40"/>
    </row>
    <row r="29" spans="1:18">
      <c r="A29" s="9">
        <v>20</v>
      </c>
      <c r="B29" s="5">
        <v>37867</v>
      </c>
      <c r="C29" s="47">
        <v>1</v>
      </c>
      <c r="D29" s="57">
        <v>-1</v>
      </c>
      <c r="E29" s="58">
        <v>-1</v>
      </c>
      <c r="F29" s="59">
        <v>-1</v>
      </c>
      <c r="G29" s="22">
        <f t="shared" si="2"/>
        <v>122756.40649465307</v>
      </c>
      <c r="H29" s="22">
        <f t="shared" si="3"/>
        <v>123374.32889815661</v>
      </c>
      <c r="I29" s="22">
        <f t="shared" si="4"/>
        <v>132061.42990249072</v>
      </c>
      <c r="J29" s="44">
        <f t="shared" si="11"/>
        <v>3796.5898915872081</v>
      </c>
      <c r="K29" s="45">
        <f t="shared" si="12"/>
        <v>3815.7008937574205</v>
      </c>
      <c r="L29" s="46">
        <f t="shared" si="13"/>
        <v>4084.3741206955888</v>
      </c>
      <c r="M29" s="44">
        <f t="shared" si="14"/>
        <v>-3796.5898915872081</v>
      </c>
      <c r="N29" s="45">
        <f t="shared" si="15"/>
        <v>-3815.7008937574205</v>
      </c>
      <c r="O29" s="46">
        <f t="shared" si="16"/>
        <v>-4084.3741206955888</v>
      </c>
      <c r="P29" s="40"/>
      <c r="Q29" s="40"/>
      <c r="R29" s="40"/>
    </row>
    <row r="30" spans="1:18">
      <c r="A30" s="9">
        <v>21</v>
      </c>
      <c r="B30" s="5">
        <v>37894</v>
      </c>
      <c r="C30" s="47">
        <v>1</v>
      </c>
      <c r="D30" s="57">
        <v>1.27</v>
      </c>
      <c r="E30" s="58">
        <v>1.5</v>
      </c>
      <c r="F30" s="59">
        <v>2</v>
      </c>
      <c r="G30" s="22">
        <f t="shared" si="2"/>
        <v>127433.42558209936</v>
      </c>
      <c r="H30" s="22">
        <f t="shared" si="3"/>
        <v>128926.17369857366</v>
      </c>
      <c r="I30" s="22">
        <f t="shared" si="4"/>
        <v>139985.11569664016</v>
      </c>
      <c r="J30" s="44">
        <f t="shared" si="11"/>
        <v>3682.692194839592</v>
      </c>
      <c r="K30" s="45">
        <f t="shared" si="12"/>
        <v>3701.2298669446982</v>
      </c>
      <c r="L30" s="46">
        <f t="shared" si="13"/>
        <v>3961.8428970747213</v>
      </c>
      <c r="M30" s="44">
        <f t="shared" si="14"/>
        <v>4677.0190874462824</v>
      </c>
      <c r="N30" s="45">
        <f t="shared" si="15"/>
        <v>5551.8448004170477</v>
      </c>
      <c r="O30" s="46">
        <f t="shared" si="16"/>
        <v>7923.6857941494427</v>
      </c>
      <c r="P30" s="40"/>
      <c r="Q30" s="40"/>
      <c r="R30" s="40"/>
    </row>
    <row r="31" spans="1:18">
      <c r="A31" s="9">
        <v>22</v>
      </c>
      <c r="B31" s="5">
        <v>37901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132288.63909677733</v>
      </c>
      <c r="H31" s="22">
        <f t="shared" si="3"/>
        <v>134727.85151500948</v>
      </c>
      <c r="I31" s="22">
        <f t="shared" si="4"/>
        <v>148384.22263843857</v>
      </c>
      <c r="J31" s="44">
        <f t="shared" si="11"/>
        <v>3823.0027674629805</v>
      </c>
      <c r="K31" s="45">
        <f t="shared" si="12"/>
        <v>3867.78521095721</v>
      </c>
      <c r="L31" s="46">
        <f t="shared" si="13"/>
        <v>4199.5534708992045</v>
      </c>
      <c r="M31" s="44">
        <f t="shared" si="14"/>
        <v>4855.2135146779856</v>
      </c>
      <c r="N31" s="45">
        <f t="shared" si="15"/>
        <v>5801.6778164358147</v>
      </c>
      <c r="O31" s="46">
        <f t="shared" si="16"/>
        <v>8399.106941798409</v>
      </c>
      <c r="P31" s="40"/>
      <c r="Q31" s="40"/>
      <c r="R31" s="40"/>
    </row>
    <row r="32" spans="1:18">
      <c r="A32" s="9">
        <v>23</v>
      </c>
      <c r="B32" s="5">
        <v>37923</v>
      </c>
      <c r="C32" s="47">
        <v>1</v>
      </c>
      <c r="D32" s="57">
        <v>-1</v>
      </c>
      <c r="E32" s="58">
        <v>-1</v>
      </c>
      <c r="F32" s="59">
        <v>-1</v>
      </c>
      <c r="G32" s="22">
        <f t="shared" si="2"/>
        <v>128319.97992387401</v>
      </c>
      <c r="H32" s="22">
        <f t="shared" si="3"/>
        <v>130686.01596955919</v>
      </c>
      <c r="I32" s="22">
        <f t="shared" si="4"/>
        <v>143932.69595928543</v>
      </c>
      <c r="J32" s="44">
        <f t="shared" si="11"/>
        <v>3968.6591729033198</v>
      </c>
      <c r="K32" s="45">
        <f t="shared" si="12"/>
        <v>4041.8355454502839</v>
      </c>
      <c r="L32" s="46">
        <f t="shared" si="13"/>
        <v>4451.5266791531567</v>
      </c>
      <c r="M32" s="44">
        <f t="shared" si="14"/>
        <v>-3968.6591729033198</v>
      </c>
      <c r="N32" s="45">
        <f t="shared" si="15"/>
        <v>-4041.8355454502839</v>
      </c>
      <c r="O32" s="46">
        <f t="shared" si="16"/>
        <v>-4451.5266791531567</v>
      </c>
      <c r="P32" s="40"/>
      <c r="Q32" s="40"/>
      <c r="R32" s="40"/>
    </row>
    <row r="33" spans="1:18">
      <c r="A33" s="9">
        <v>24</v>
      </c>
      <c r="B33" s="5">
        <v>37924</v>
      </c>
      <c r="C33" s="47">
        <v>1</v>
      </c>
      <c r="D33" s="57">
        <v>1.27</v>
      </c>
      <c r="E33" s="58">
        <v>1.5</v>
      </c>
      <c r="F33" s="59">
        <v>2</v>
      </c>
      <c r="G33" s="22">
        <f t="shared" si="2"/>
        <v>133208.97115897361</v>
      </c>
      <c r="H33" s="22">
        <f t="shared" si="3"/>
        <v>136566.88668818935</v>
      </c>
      <c r="I33" s="22">
        <f t="shared" si="4"/>
        <v>152568.65771684254</v>
      </c>
      <c r="J33" s="44">
        <f t="shared" si="11"/>
        <v>3849.5993977162202</v>
      </c>
      <c r="K33" s="45">
        <f t="shared" si="12"/>
        <v>3920.5804790867755</v>
      </c>
      <c r="L33" s="46">
        <f t="shared" si="13"/>
        <v>4317.9808787785623</v>
      </c>
      <c r="M33" s="44">
        <f t="shared" si="14"/>
        <v>4888.9912350996001</v>
      </c>
      <c r="N33" s="45">
        <f t="shared" si="15"/>
        <v>5880.8707186301635</v>
      </c>
      <c r="O33" s="46">
        <f t="shared" si="16"/>
        <v>8635.9617575571247</v>
      </c>
      <c r="P33" s="40"/>
      <c r="Q33" s="40"/>
      <c r="R33" s="40"/>
    </row>
    <row r="34" spans="1:18">
      <c r="A34" s="9">
        <v>25</v>
      </c>
      <c r="B34" s="5">
        <v>37925</v>
      </c>
      <c r="C34" s="47">
        <v>1</v>
      </c>
      <c r="D34" s="57">
        <v>1.27</v>
      </c>
      <c r="E34" s="58">
        <v>1.5</v>
      </c>
      <c r="F34" s="59">
        <v>2</v>
      </c>
      <c r="G34" s="22">
        <f t="shared" si="2"/>
        <v>138284.2329601305</v>
      </c>
      <c r="H34" s="22">
        <f t="shared" si="3"/>
        <v>142712.39658915787</v>
      </c>
      <c r="I34" s="22">
        <f t="shared" si="4"/>
        <v>161722.77717985309</v>
      </c>
      <c r="J34" s="44">
        <f t="shared" si="11"/>
        <v>3996.269134769208</v>
      </c>
      <c r="K34" s="45">
        <f t="shared" si="12"/>
        <v>4097.00660064568</v>
      </c>
      <c r="L34" s="46">
        <f t="shared" si="13"/>
        <v>4577.0597315052764</v>
      </c>
      <c r="M34" s="44">
        <f t="shared" si="14"/>
        <v>5075.2618011568939</v>
      </c>
      <c r="N34" s="45">
        <f t="shared" si="15"/>
        <v>6145.50990096852</v>
      </c>
      <c r="O34" s="46">
        <f t="shared" si="16"/>
        <v>9154.1194630105529</v>
      </c>
      <c r="P34" s="40"/>
      <c r="Q34" s="40"/>
      <c r="R34" s="40"/>
    </row>
    <row r="35" spans="1:18">
      <c r="A35" s="9">
        <v>26</v>
      </c>
      <c r="B35" s="5">
        <v>37956</v>
      </c>
      <c r="C35" s="47">
        <v>1</v>
      </c>
      <c r="D35" s="57">
        <v>1.27</v>
      </c>
      <c r="E35" s="58">
        <v>1.5</v>
      </c>
      <c r="F35" s="59">
        <v>2</v>
      </c>
      <c r="G35" s="22">
        <f t="shared" si="2"/>
        <v>143552.86223591148</v>
      </c>
      <c r="H35" s="22">
        <f t="shared" si="3"/>
        <v>149134.45443566996</v>
      </c>
      <c r="I35" s="22">
        <f t="shared" si="4"/>
        <v>171426.14381064428</v>
      </c>
      <c r="J35" s="44">
        <f t="shared" si="11"/>
        <v>4148.5269888039147</v>
      </c>
      <c r="K35" s="45">
        <f t="shared" si="12"/>
        <v>4281.3718976747359</v>
      </c>
      <c r="L35" s="46">
        <f t="shared" si="13"/>
        <v>4851.6833153955922</v>
      </c>
      <c r="M35" s="44">
        <f t="shared" si="14"/>
        <v>5268.6292757809715</v>
      </c>
      <c r="N35" s="45">
        <f t="shared" si="15"/>
        <v>6422.0578465121034</v>
      </c>
      <c r="O35" s="46">
        <f t="shared" si="16"/>
        <v>9703.3666307911844</v>
      </c>
      <c r="P35" s="40"/>
      <c r="Q35" s="40"/>
      <c r="R35" s="40"/>
    </row>
    <row r="36" spans="1:18">
      <c r="A36" s="9">
        <v>27</v>
      </c>
      <c r="B36" s="5">
        <v>37972</v>
      </c>
      <c r="C36" s="47">
        <v>2</v>
      </c>
      <c r="D36" s="57">
        <v>1.27</v>
      </c>
      <c r="E36" s="58">
        <v>1.5</v>
      </c>
      <c r="F36" s="59">
        <v>2</v>
      </c>
      <c r="G36" s="22">
        <f t="shared" si="2"/>
        <v>149022.22628709971</v>
      </c>
      <c r="H36" s="22">
        <f t="shared" si="3"/>
        <v>155845.50488527512</v>
      </c>
      <c r="I36" s="22">
        <f t="shared" si="4"/>
        <v>181711.71243928294</v>
      </c>
      <c r="J36" s="44">
        <f t="shared" si="11"/>
        <v>4306.5858670773441</v>
      </c>
      <c r="K36" s="45">
        <f t="shared" si="12"/>
        <v>4474.0336330700984</v>
      </c>
      <c r="L36" s="46">
        <f t="shared" si="13"/>
        <v>5142.7843143193286</v>
      </c>
      <c r="M36" s="44">
        <f t="shared" si="14"/>
        <v>5469.3640511882268</v>
      </c>
      <c r="N36" s="45">
        <f t="shared" si="15"/>
        <v>6711.0504496051472</v>
      </c>
      <c r="O36" s="46">
        <f t="shared" si="16"/>
        <v>10285.568628638657</v>
      </c>
      <c r="P36" s="40"/>
      <c r="Q36" s="40"/>
      <c r="R36" s="40"/>
    </row>
    <row r="37" spans="1:18">
      <c r="A37" s="9">
        <v>28</v>
      </c>
      <c r="B37" s="5">
        <v>37979</v>
      </c>
      <c r="C37" s="47">
        <v>1</v>
      </c>
      <c r="D37" s="57">
        <v>1.27</v>
      </c>
      <c r="E37" s="58">
        <v>1.5</v>
      </c>
      <c r="F37" s="59">
        <v>2</v>
      </c>
      <c r="G37" s="22">
        <f t="shared" si="2"/>
        <v>154699.97310863819</v>
      </c>
      <c r="H37" s="22">
        <f t="shared" si="3"/>
        <v>162858.55260511249</v>
      </c>
      <c r="I37" s="22">
        <f t="shared" si="4"/>
        <v>192614.41518563993</v>
      </c>
      <c r="J37" s="44">
        <f t="shared" si="11"/>
        <v>4470.6667886129908</v>
      </c>
      <c r="K37" s="45">
        <f t="shared" si="12"/>
        <v>4675.3651465582534</v>
      </c>
      <c r="L37" s="46">
        <f t="shared" si="13"/>
        <v>5451.3513731784878</v>
      </c>
      <c r="M37" s="44">
        <f t="shared" si="14"/>
        <v>5677.7468215384988</v>
      </c>
      <c r="N37" s="45">
        <f t="shared" si="15"/>
        <v>7013.0477198373801</v>
      </c>
      <c r="O37" s="46">
        <f t="shared" si="16"/>
        <v>10902.702746356976</v>
      </c>
      <c r="P37" s="40"/>
      <c r="Q37" s="40"/>
      <c r="R37" s="40"/>
    </row>
    <row r="38" spans="1:18">
      <c r="A38" s="9">
        <v>29</v>
      </c>
      <c r="B38" s="5">
        <v>37992</v>
      </c>
      <c r="C38" s="47">
        <v>1</v>
      </c>
      <c r="D38" s="57">
        <v>1.27</v>
      </c>
      <c r="E38" s="58">
        <v>1.5</v>
      </c>
      <c r="F38" s="59">
        <v>-1</v>
      </c>
      <c r="G38" s="22">
        <f t="shared" si="2"/>
        <v>160594.04208407731</v>
      </c>
      <c r="H38" s="22">
        <f t="shared" si="3"/>
        <v>170187.18747234254</v>
      </c>
      <c r="I38" s="22">
        <f t="shared" si="4"/>
        <v>186835.98273007074</v>
      </c>
      <c r="J38" s="44">
        <f t="shared" si="11"/>
        <v>4640.9991932591456</v>
      </c>
      <c r="K38" s="45">
        <f t="shared" si="12"/>
        <v>4885.7565781533749</v>
      </c>
      <c r="L38" s="46">
        <f t="shared" si="13"/>
        <v>5778.4324555691974</v>
      </c>
      <c r="M38" s="44">
        <f t="shared" si="14"/>
        <v>5894.0689754391151</v>
      </c>
      <c r="N38" s="45">
        <f t="shared" si="15"/>
        <v>7328.6348672300628</v>
      </c>
      <c r="O38" s="46">
        <f t="shared" si="16"/>
        <v>-5778.4324555691974</v>
      </c>
      <c r="P38" s="40"/>
      <c r="Q38" s="40"/>
      <c r="R38" s="40"/>
    </row>
    <row r="39" spans="1:18">
      <c r="A39" s="9">
        <v>30</v>
      </c>
      <c r="B39" s="5">
        <v>38000</v>
      </c>
      <c r="C39" s="47">
        <v>2</v>
      </c>
      <c r="D39" s="57">
        <v>1.27</v>
      </c>
      <c r="E39" s="58">
        <v>1.5</v>
      </c>
      <c r="F39" s="59">
        <v>2</v>
      </c>
      <c r="G39" s="22">
        <f t="shared" si="2"/>
        <v>166712.67508748066</v>
      </c>
      <c r="H39" s="22">
        <f t="shared" si="3"/>
        <v>177845.61090859797</v>
      </c>
      <c r="I39" s="22">
        <f t="shared" si="4"/>
        <v>198046.14169387499</v>
      </c>
      <c r="J39" s="44">
        <f t="shared" si="11"/>
        <v>4817.8212625223196</v>
      </c>
      <c r="K39" s="45">
        <f t="shared" si="12"/>
        <v>5105.6156241702765</v>
      </c>
      <c r="L39" s="46">
        <f t="shared" si="13"/>
        <v>5605.0794819021221</v>
      </c>
      <c r="M39" s="44">
        <f t="shared" si="14"/>
        <v>6118.6330034033463</v>
      </c>
      <c r="N39" s="45">
        <f t="shared" si="15"/>
        <v>7658.4234362554143</v>
      </c>
      <c r="O39" s="46">
        <f t="shared" si="16"/>
        <v>11210.158963804244</v>
      </c>
      <c r="P39" s="40"/>
      <c r="Q39" s="40"/>
      <c r="R39" s="40"/>
    </row>
    <row r="40" spans="1:18">
      <c r="A40" s="9">
        <v>31</v>
      </c>
      <c r="B40" s="5">
        <v>38043</v>
      </c>
      <c r="C40" s="47">
        <v>1</v>
      </c>
      <c r="D40" s="57">
        <v>-1</v>
      </c>
      <c r="E40" s="58">
        <v>-1</v>
      </c>
      <c r="F40" s="59">
        <v>-1</v>
      </c>
      <c r="G40" s="22">
        <f t="shared" si="2"/>
        <v>161711.29483485623</v>
      </c>
      <c r="H40" s="22">
        <f t="shared" si="3"/>
        <v>172510.24258134002</v>
      </c>
      <c r="I40" s="22">
        <f t="shared" si="4"/>
        <v>192104.75744305874</v>
      </c>
      <c r="J40" s="44">
        <f t="shared" si="11"/>
        <v>5001.3802526244199</v>
      </c>
      <c r="K40" s="45">
        <f t="shared" si="12"/>
        <v>5335.3683272579392</v>
      </c>
      <c r="L40" s="46">
        <f t="shared" si="13"/>
        <v>5941.3842508162497</v>
      </c>
      <c r="M40" s="44">
        <f t="shared" si="14"/>
        <v>-5001.3802526244199</v>
      </c>
      <c r="N40" s="45">
        <f t="shared" si="15"/>
        <v>-5335.3683272579392</v>
      </c>
      <c r="O40" s="46">
        <f t="shared" si="16"/>
        <v>-5941.3842508162497</v>
      </c>
      <c r="P40" s="40"/>
      <c r="Q40" s="40"/>
      <c r="R40" s="40"/>
    </row>
    <row r="41" spans="1:18">
      <c r="A41" s="9">
        <v>32</v>
      </c>
      <c r="B41" s="5">
        <v>38134</v>
      </c>
      <c r="C41" s="47">
        <v>1</v>
      </c>
      <c r="D41" s="57">
        <v>1.27</v>
      </c>
      <c r="E41" s="58">
        <v>1.5</v>
      </c>
      <c r="F41" s="59">
        <v>2</v>
      </c>
      <c r="G41" s="22">
        <f t="shared" si="2"/>
        <v>167872.49516806426</v>
      </c>
      <c r="H41" s="22">
        <f t="shared" si="3"/>
        <v>180273.20349750033</v>
      </c>
      <c r="I41" s="22">
        <f t="shared" si="4"/>
        <v>203631.04288964227</v>
      </c>
      <c r="J41" s="44">
        <f t="shared" si="11"/>
        <v>4851.3388450456869</v>
      </c>
      <c r="K41" s="45">
        <f t="shared" si="12"/>
        <v>5175.3072774402008</v>
      </c>
      <c r="L41" s="46">
        <f t="shared" si="13"/>
        <v>5763.1427232917622</v>
      </c>
      <c r="M41" s="44">
        <f t="shared" si="14"/>
        <v>6161.2003332080221</v>
      </c>
      <c r="N41" s="45">
        <f t="shared" si="15"/>
        <v>7762.9609161603012</v>
      </c>
      <c r="O41" s="46">
        <f t="shared" si="16"/>
        <v>11526.285446583524</v>
      </c>
      <c r="P41" s="40"/>
      <c r="Q41" s="40"/>
      <c r="R41" s="40"/>
    </row>
    <row r="42" spans="1:18">
      <c r="A42" s="9">
        <v>33</v>
      </c>
      <c r="B42" s="5">
        <v>38161</v>
      </c>
      <c r="C42" s="47">
        <v>2</v>
      </c>
      <c r="D42" s="57">
        <v>1.27</v>
      </c>
      <c r="E42" s="58">
        <v>1.5</v>
      </c>
      <c r="F42" s="59">
        <v>2</v>
      </c>
      <c r="G42" s="22">
        <f t="shared" si="2"/>
        <v>174268.4372339675</v>
      </c>
      <c r="H42" s="22">
        <f t="shared" si="3"/>
        <v>188385.49765488785</v>
      </c>
      <c r="I42" s="22">
        <f t="shared" si="4"/>
        <v>215848.90546302081</v>
      </c>
      <c r="J42" s="44">
        <f t="shared" si="11"/>
        <v>5036.1748550419279</v>
      </c>
      <c r="K42" s="45">
        <f t="shared" si="12"/>
        <v>5408.1961049250094</v>
      </c>
      <c r="L42" s="46">
        <f t="shared" si="13"/>
        <v>6108.9312866892678</v>
      </c>
      <c r="M42" s="44">
        <f t="shared" si="14"/>
        <v>6395.9420659032485</v>
      </c>
      <c r="N42" s="45">
        <f t="shared" si="15"/>
        <v>8112.2941573875141</v>
      </c>
      <c r="O42" s="46">
        <f t="shared" si="16"/>
        <v>12217.862573378536</v>
      </c>
      <c r="P42" s="40"/>
      <c r="Q42" s="40"/>
      <c r="R42" s="40"/>
    </row>
    <row r="43" spans="1:18">
      <c r="A43" s="9">
        <v>34</v>
      </c>
      <c r="B43" s="5">
        <v>38170</v>
      </c>
      <c r="C43" s="47">
        <v>1</v>
      </c>
      <c r="D43" s="57">
        <v>1.27</v>
      </c>
      <c r="E43" s="58">
        <v>1.5</v>
      </c>
      <c r="F43" s="59">
        <v>2</v>
      </c>
      <c r="G43" s="22">
        <f t="shared" si="2"/>
        <v>180908.06469258165</v>
      </c>
      <c r="H43" s="22">
        <f t="shared" si="3"/>
        <v>196862.8450493578</v>
      </c>
      <c r="I43" s="22">
        <f t="shared" si="4"/>
        <v>228799.83979080207</v>
      </c>
      <c r="J43" s="44">
        <f t="shared" si="11"/>
        <v>5228.0531170190252</v>
      </c>
      <c r="K43" s="45">
        <f t="shared" si="12"/>
        <v>5651.5649296466354</v>
      </c>
      <c r="L43" s="46">
        <f t="shared" si="13"/>
        <v>6475.4671638906239</v>
      </c>
      <c r="M43" s="44">
        <f>IF(D43="","",J43*D43)</f>
        <v>6639.6274586141617</v>
      </c>
      <c r="N43" s="45">
        <f t="shared" si="15"/>
        <v>8477.3473944699526</v>
      </c>
      <c r="O43" s="46">
        <f t="shared" si="16"/>
        <v>12950.934327781248</v>
      </c>
      <c r="P43" s="40"/>
      <c r="Q43" s="40"/>
      <c r="R43" s="40"/>
    </row>
    <row r="44" spans="1:18">
      <c r="A44" s="3">
        <v>35</v>
      </c>
      <c r="B44" s="5">
        <v>38180</v>
      </c>
      <c r="C44" s="47">
        <v>1</v>
      </c>
      <c r="D44" s="57">
        <v>1.27</v>
      </c>
      <c r="E44" s="58">
        <v>1.5</v>
      </c>
      <c r="F44" s="59">
        <v>2</v>
      </c>
      <c r="G44" s="22">
        <f>IF(D44="","",G43+M44)</f>
        <v>187800.66195736901</v>
      </c>
      <c r="H44" s="22">
        <f t="shared" ref="H44:I44" si="17">IF(E44="","",H43+N44)</f>
        <v>205721.67307657891</v>
      </c>
      <c r="I44" s="22">
        <f t="shared" si="17"/>
        <v>242527.83017825021</v>
      </c>
      <c r="J44" s="44">
        <f t="shared" si="11"/>
        <v>5427.2419407774496</v>
      </c>
      <c r="K44" s="45">
        <f t="shared" si="12"/>
        <v>5905.8853514807333</v>
      </c>
      <c r="L44" s="46">
        <f t="shared" si="13"/>
        <v>6863.9951937240621</v>
      </c>
      <c r="M44" s="44">
        <f t="shared" si="14"/>
        <v>6892.5972647873614</v>
      </c>
      <c r="N44" s="45">
        <f t="shared" si="15"/>
        <v>8858.8280272210995</v>
      </c>
      <c r="O44" s="46">
        <f t="shared" si="16"/>
        <v>13727.990387448124</v>
      </c>
    </row>
    <row r="45" spans="1:18">
      <c r="A45" s="9">
        <v>36</v>
      </c>
      <c r="B45" s="5">
        <v>38198</v>
      </c>
      <c r="C45" s="47">
        <v>1</v>
      </c>
      <c r="D45" s="57">
        <v>1.27</v>
      </c>
      <c r="E45" s="58">
        <v>1.5</v>
      </c>
      <c r="F45" s="59">
        <v>2</v>
      </c>
      <c r="G45" s="22">
        <f t="shared" ref="G45:G59" si="18">IF(D45="","",G44+M45)</f>
        <v>194955.86717794478</v>
      </c>
      <c r="H45" s="22">
        <f t="shared" ref="H45:H59" si="19">IF(E45="","",H44+N45)</f>
        <v>214979.14836502497</v>
      </c>
      <c r="I45" s="22">
        <f t="shared" ref="I45:I59" si="20">IF(F45="","",I44+O45)</f>
        <v>257079.49998894523</v>
      </c>
      <c r="J45" s="44">
        <f>IF(G44="","",G44*0.03)</f>
        <v>5634.0198587210698</v>
      </c>
      <c r="K45" s="45">
        <f t="shared" si="12"/>
        <v>6171.6501922973675</v>
      </c>
      <c r="L45" s="46">
        <f t="shared" si="13"/>
        <v>7275.8349053475058</v>
      </c>
      <c r="M45" s="44">
        <f>IF(D45="","",J45*D45)</f>
        <v>7155.2052205757591</v>
      </c>
      <c r="N45" s="45">
        <f t="shared" si="15"/>
        <v>9257.4752884460504</v>
      </c>
      <c r="O45" s="46">
        <f t="shared" si="16"/>
        <v>14551.669810695012</v>
      </c>
    </row>
    <row r="46" spans="1:18">
      <c r="A46" s="9">
        <v>37</v>
      </c>
      <c r="B46" s="5">
        <v>38226</v>
      </c>
      <c r="C46" s="47">
        <v>1</v>
      </c>
      <c r="D46" s="57">
        <v>1.27</v>
      </c>
      <c r="E46" s="58">
        <v>-1</v>
      </c>
      <c r="F46" s="59">
        <v>-1</v>
      </c>
      <c r="G46" s="22">
        <f t="shared" si="18"/>
        <v>202383.68571742447</v>
      </c>
      <c r="H46" s="22">
        <f t="shared" si="19"/>
        <v>208529.77391407423</v>
      </c>
      <c r="I46" s="22">
        <f t="shared" si="20"/>
        <v>249367.11498927686</v>
      </c>
      <c r="J46" s="44">
        <f t="shared" si="11"/>
        <v>5848.6760153383429</v>
      </c>
      <c r="K46" s="45">
        <f t="shared" si="12"/>
        <v>6449.3744509507487</v>
      </c>
      <c r="L46" s="46">
        <f t="shared" si="13"/>
        <v>7712.3849996683566</v>
      </c>
      <c r="M46" s="44">
        <f t="shared" si="14"/>
        <v>7427.8185394796956</v>
      </c>
      <c r="N46" s="45">
        <f t="shared" si="15"/>
        <v>-6449.3744509507487</v>
      </c>
      <c r="O46" s="46">
        <f t="shared" si="16"/>
        <v>-7712.3849996683566</v>
      </c>
    </row>
    <row r="47" spans="1:18">
      <c r="A47" s="9">
        <v>38</v>
      </c>
      <c r="B47" s="5">
        <v>38285</v>
      </c>
      <c r="C47" s="47">
        <v>1</v>
      </c>
      <c r="D47" s="57">
        <v>1.27</v>
      </c>
      <c r="E47" s="58">
        <v>-1</v>
      </c>
      <c r="F47" s="59">
        <v>-1</v>
      </c>
      <c r="G47" s="22">
        <f t="shared" si="18"/>
        <v>210094.50414325832</v>
      </c>
      <c r="H47" s="22">
        <f t="shared" si="19"/>
        <v>202273.88069665202</v>
      </c>
      <c r="I47" s="22">
        <f t="shared" si="20"/>
        <v>241886.10153959855</v>
      </c>
      <c r="J47" s="44">
        <f t="shared" si="11"/>
        <v>6071.5105715227337</v>
      </c>
      <c r="K47" s="45">
        <f t="shared" si="12"/>
        <v>6255.8932174222264</v>
      </c>
      <c r="L47" s="46">
        <f t="shared" si="13"/>
        <v>7481.0134496783057</v>
      </c>
      <c r="M47" s="44">
        <f t="shared" si="14"/>
        <v>7710.8184258338715</v>
      </c>
      <c r="N47" s="45">
        <f t="shared" si="15"/>
        <v>-6255.8932174222264</v>
      </c>
      <c r="O47" s="46">
        <f t="shared" si="16"/>
        <v>-7481.0134496783057</v>
      </c>
    </row>
    <row r="48" spans="1:18">
      <c r="A48" s="9">
        <v>39</v>
      </c>
      <c r="B48" s="5">
        <v>38335</v>
      </c>
      <c r="C48" s="47">
        <v>1</v>
      </c>
      <c r="D48" s="57">
        <v>-1</v>
      </c>
      <c r="E48" s="58">
        <v>-1</v>
      </c>
      <c r="F48" s="59">
        <v>-1</v>
      </c>
      <c r="G48" s="22">
        <f t="shared" si="18"/>
        <v>203791.66901896059</v>
      </c>
      <c r="H48" s="22">
        <f t="shared" si="19"/>
        <v>196205.66427575247</v>
      </c>
      <c r="I48" s="22">
        <f t="shared" si="20"/>
        <v>234629.51849341058</v>
      </c>
      <c r="J48" s="44">
        <f t="shared" si="11"/>
        <v>6302.8351242977496</v>
      </c>
      <c r="K48" s="45">
        <f t="shared" si="12"/>
        <v>6068.21642089956</v>
      </c>
      <c r="L48" s="46">
        <f t="shared" si="13"/>
        <v>7256.5830461879559</v>
      </c>
      <c r="M48" s="44">
        <f t="shared" si="14"/>
        <v>-6302.8351242977496</v>
      </c>
      <c r="N48" s="45">
        <f t="shared" si="15"/>
        <v>-6068.21642089956</v>
      </c>
      <c r="O48" s="46">
        <f t="shared" si="16"/>
        <v>-7256.5830461879559</v>
      </c>
    </row>
    <row r="49" spans="1:15">
      <c r="A49" s="9">
        <v>40</v>
      </c>
      <c r="B49" s="5">
        <v>38391</v>
      </c>
      <c r="C49" s="47">
        <v>1</v>
      </c>
      <c r="D49" s="57">
        <v>1.27</v>
      </c>
      <c r="E49" s="58">
        <v>1.5</v>
      </c>
      <c r="F49" s="59">
        <v>2</v>
      </c>
      <c r="G49" s="22">
        <f t="shared" si="18"/>
        <v>211556.13160858297</v>
      </c>
      <c r="H49" s="22">
        <f t="shared" si="19"/>
        <v>205034.91916816132</v>
      </c>
      <c r="I49" s="22">
        <f t="shared" si="20"/>
        <v>248707.2896030152</v>
      </c>
      <c r="J49" s="44">
        <f t="shared" si="11"/>
        <v>6113.7500705688171</v>
      </c>
      <c r="K49" s="45">
        <f t="shared" si="12"/>
        <v>5886.169928272574</v>
      </c>
      <c r="L49" s="46">
        <f t="shared" si="13"/>
        <v>7038.8855548023175</v>
      </c>
      <c r="M49" s="44">
        <f t="shared" si="14"/>
        <v>7764.4625896223979</v>
      </c>
      <c r="N49" s="45">
        <f t="shared" si="15"/>
        <v>8829.2548924088605</v>
      </c>
      <c r="O49" s="46">
        <f t="shared" si="16"/>
        <v>14077.771109604635</v>
      </c>
    </row>
    <row r="50" spans="1:15">
      <c r="A50" s="9">
        <v>41</v>
      </c>
      <c r="B50" s="5">
        <v>38407</v>
      </c>
      <c r="C50" s="47">
        <v>1</v>
      </c>
      <c r="D50" s="57">
        <v>-1</v>
      </c>
      <c r="E50" s="58">
        <v>-1</v>
      </c>
      <c r="F50" s="59">
        <v>-1</v>
      </c>
      <c r="G50" s="22">
        <f t="shared" si="18"/>
        <v>205209.44766032547</v>
      </c>
      <c r="H50" s="22">
        <f t="shared" si="19"/>
        <v>198883.87159311646</v>
      </c>
      <c r="I50" s="22">
        <f t="shared" si="20"/>
        <v>241246.07091492476</v>
      </c>
      <c r="J50" s="44">
        <f t="shared" si="11"/>
        <v>6346.6839482574887</v>
      </c>
      <c r="K50" s="45">
        <f t="shared" si="12"/>
        <v>6151.0475750448395</v>
      </c>
      <c r="L50" s="46">
        <f t="shared" si="13"/>
        <v>7461.2186880904555</v>
      </c>
      <c r="M50" s="44">
        <f t="shared" si="14"/>
        <v>-6346.6839482574887</v>
      </c>
      <c r="N50" s="45">
        <f t="shared" si="15"/>
        <v>-6151.0475750448395</v>
      </c>
      <c r="O50" s="46">
        <f t="shared" si="16"/>
        <v>-7461.2186880904555</v>
      </c>
    </row>
    <row r="51" spans="1:15">
      <c r="A51" s="9">
        <v>42</v>
      </c>
      <c r="B51" s="5">
        <v>38457</v>
      </c>
      <c r="C51" s="47">
        <v>2</v>
      </c>
      <c r="D51" s="57">
        <v>1.27</v>
      </c>
      <c r="E51" s="58">
        <v>1.5</v>
      </c>
      <c r="F51" s="59">
        <v>2</v>
      </c>
      <c r="G51" s="22">
        <f t="shared" si="18"/>
        <v>213027.92761618388</v>
      </c>
      <c r="H51" s="22">
        <f t="shared" si="19"/>
        <v>207833.64581480669</v>
      </c>
      <c r="I51" s="22">
        <f t="shared" si="20"/>
        <v>255720.83516982023</v>
      </c>
      <c r="J51" s="44">
        <f t="shared" si="11"/>
        <v>6156.2834298097641</v>
      </c>
      <c r="K51" s="45">
        <f t="shared" si="12"/>
        <v>5966.5161477934935</v>
      </c>
      <c r="L51" s="46">
        <f t="shared" si="13"/>
        <v>7237.3821274477423</v>
      </c>
      <c r="M51" s="44">
        <f t="shared" si="14"/>
        <v>7818.4799558584009</v>
      </c>
      <c r="N51" s="45">
        <f t="shared" si="15"/>
        <v>8949.7742216902407</v>
      </c>
      <c r="O51" s="46">
        <f t="shared" si="16"/>
        <v>14474.764254895485</v>
      </c>
    </row>
    <row r="52" spans="1:15">
      <c r="A52" s="9">
        <v>43</v>
      </c>
      <c r="B52" s="5">
        <v>38482</v>
      </c>
      <c r="C52" s="47">
        <v>1</v>
      </c>
      <c r="D52" s="57">
        <v>-1</v>
      </c>
      <c r="E52" s="58">
        <v>-1</v>
      </c>
      <c r="F52" s="59">
        <v>-1</v>
      </c>
      <c r="G52" s="22">
        <f t="shared" si="18"/>
        <v>206637.08978769835</v>
      </c>
      <c r="H52" s="22">
        <f t="shared" si="19"/>
        <v>201598.63644036249</v>
      </c>
      <c r="I52" s="22">
        <f t="shared" si="20"/>
        <v>248049.21011472563</v>
      </c>
      <c r="J52" s="44">
        <f t="shared" si="11"/>
        <v>6390.8378284855162</v>
      </c>
      <c r="K52" s="45">
        <f t="shared" si="12"/>
        <v>6235.0093744442001</v>
      </c>
      <c r="L52" s="46">
        <f t="shared" si="13"/>
        <v>7671.625055094607</v>
      </c>
      <c r="M52" s="44">
        <f t="shared" si="14"/>
        <v>-6390.8378284855162</v>
      </c>
      <c r="N52" s="45">
        <f t="shared" si="15"/>
        <v>-6235.0093744442001</v>
      </c>
      <c r="O52" s="46">
        <f t="shared" si="16"/>
        <v>-7671.625055094607</v>
      </c>
    </row>
    <row r="53" spans="1:15">
      <c r="A53" s="9">
        <v>44</v>
      </c>
      <c r="B53" s="5">
        <v>38491</v>
      </c>
      <c r="C53" s="47">
        <v>1</v>
      </c>
      <c r="D53" s="57">
        <v>1.27</v>
      </c>
      <c r="E53" s="58">
        <v>1.5</v>
      </c>
      <c r="F53" s="59">
        <v>2</v>
      </c>
      <c r="G53" s="22">
        <f t="shared" si="18"/>
        <v>214509.96290860965</v>
      </c>
      <c r="H53" s="22">
        <f t="shared" si="19"/>
        <v>210670.57508017879</v>
      </c>
      <c r="I53" s="22">
        <f t="shared" si="20"/>
        <v>262932.16272160917</v>
      </c>
      <c r="J53" s="44">
        <f t="shared" si="11"/>
        <v>6199.1126936309502</v>
      </c>
      <c r="K53" s="45">
        <f t="shared" si="12"/>
        <v>6047.9590932108749</v>
      </c>
      <c r="L53" s="46">
        <f t="shared" si="13"/>
        <v>7441.4763034417683</v>
      </c>
      <c r="M53" s="44">
        <f t="shared" si="14"/>
        <v>7872.8731209113066</v>
      </c>
      <c r="N53" s="45">
        <f t="shared" si="15"/>
        <v>9071.9386398163115</v>
      </c>
      <c r="O53" s="46">
        <f t="shared" si="16"/>
        <v>14882.952606883537</v>
      </c>
    </row>
    <row r="54" spans="1:15">
      <c r="A54" s="9">
        <v>45</v>
      </c>
      <c r="B54" s="5">
        <v>38534</v>
      </c>
      <c r="C54" s="47">
        <v>2</v>
      </c>
      <c r="D54" s="57">
        <v>1.27</v>
      </c>
      <c r="E54" s="58">
        <v>1.5</v>
      </c>
      <c r="F54" s="59">
        <v>2</v>
      </c>
      <c r="G54" s="22">
        <f t="shared" si="18"/>
        <v>222682.79249542768</v>
      </c>
      <c r="H54" s="22">
        <f t="shared" si="19"/>
        <v>220150.75095878684</v>
      </c>
      <c r="I54" s="22">
        <f t="shared" si="20"/>
        <v>278708.09248490573</v>
      </c>
      <c r="J54" s="44">
        <f t="shared" si="11"/>
        <v>6435.2988872582891</v>
      </c>
      <c r="K54" s="45">
        <f t="shared" si="12"/>
        <v>6320.1172524053636</v>
      </c>
      <c r="L54" s="46">
        <f t="shared" si="13"/>
        <v>7887.964881648275</v>
      </c>
      <c r="M54" s="44">
        <f t="shared" si="14"/>
        <v>8172.8295868180276</v>
      </c>
      <c r="N54" s="45">
        <f t="shared" si="15"/>
        <v>9480.1758786080463</v>
      </c>
      <c r="O54" s="46">
        <f t="shared" si="16"/>
        <v>15775.92976329655</v>
      </c>
    </row>
    <row r="55" spans="1:15">
      <c r="A55" s="9">
        <v>46</v>
      </c>
      <c r="B55" s="5">
        <v>38567</v>
      </c>
      <c r="C55" s="47">
        <v>1</v>
      </c>
      <c r="D55" s="57">
        <v>1.27</v>
      </c>
      <c r="E55" s="58">
        <v>1.5</v>
      </c>
      <c r="F55" s="59">
        <v>2</v>
      </c>
      <c r="G55" s="22">
        <f t="shared" si="18"/>
        <v>231167.00688950348</v>
      </c>
      <c r="H55" s="22">
        <f t="shared" si="19"/>
        <v>230057.53475193225</v>
      </c>
      <c r="I55" s="22">
        <f t="shared" si="20"/>
        <v>295430.57803400006</v>
      </c>
      <c r="J55" s="44">
        <f t="shared" si="11"/>
        <v>6680.4837748628306</v>
      </c>
      <c r="K55" s="45">
        <f t="shared" si="12"/>
        <v>6604.5225287636049</v>
      </c>
      <c r="L55" s="46">
        <f t="shared" si="13"/>
        <v>8361.2427745471723</v>
      </c>
      <c r="M55" s="44">
        <f t="shared" si="14"/>
        <v>8484.2143940757942</v>
      </c>
      <c r="N55" s="45">
        <f t="shared" si="15"/>
        <v>9906.7837931454069</v>
      </c>
      <c r="O55" s="46">
        <f t="shared" si="16"/>
        <v>16722.485549094345</v>
      </c>
    </row>
    <row r="56" spans="1:15">
      <c r="A56" s="9">
        <v>47</v>
      </c>
      <c r="B56" s="5">
        <v>38597</v>
      </c>
      <c r="C56" s="47">
        <v>1</v>
      </c>
      <c r="D56" s="57">
        <v>-1</v>
      </c>
      <c r="E56" s="58">
        <v>-1</v>
      </c>
      <c r="F56" s="59">
        <v>-1</v>
      </c>
      <c r="G56" s="22">
        <f t="shared" si="18"/>
        <v>224231.99668281837</v>
      </c>
      <c r="H56" s="22">
        <f t="shared" si="19"/>
        <v>223155.80870937428</v>
      </c>
      <c r="I56" s="22">
        <f t="shared" si="20"/>
        <v>286567.66069298005</v>
      </c>
      <c r="J56" s="44">
        <f t="shared" si="11"/>
        <v>6935.0102066851041</v>
      </c>
      <c r="K56" s="45">
        <f t="shared" si="12"/>
        <v>6901.726042557967</v>
      </c>
      <c r="L56" s="46">
        <f t="shared" si="13"/>
        <v>8862.9173410200019</v>
      </c>
      <c r="M56" s="44">
        <f t="shared" si="14"/>
        <v>-6935.0102066851041</v>
      </c>
      <c r="N56" s="45">
        <f t="shared" si="15"/>
        <v>-6901.726042557967</v>
      </c>
      <c r="O56" s="46">
        <f t="shared" si="16"/>
        <v>-8862.9173410200019</v>
      </c>
    </row>
    <row r="57" spans="1:15">
      <c r="A57" s="9">
        <v>48</v>
      </c>
      <c r="B57" s="5">
        <v>38602</v>
      </c>
      <c r="C57" s="47">
        <v>1</v>
      </c>
      <c r="D57" s="57">
        <v>1.27</v>
      </c>
      <c r="E57" s="58">
        <v>1.5</v>
      </c>
      <c r="F57" s="59">
        <v>2</v>
      </c>
      <c r="G57" s="22">
        <f t="shared" si="18"/>
        <v>232775.23575643374</v>
      </c>
      <c r="H57" s="22">
        <f t="shared" si="19"/>
        <v>233197.82010129612</v>
      </c>
      <c r="I57" s="22">
        <f t="shared" si="20"/>
        <v>303761.72033455886</v>
      </c>
      <c r="J57" s="44">
        <f t="shared" si="11"/>
        <v>6726.9599004845504</v>
      </c>
      <c r="K57" s="45">
        <f t="shared" si="12"/>
        <v>6694.6742612812277</v>
      </c>
      <c r="L57" s="46">
        <f t="shared" si="13"/>
        <v>8597.0298207894011</v>
      </c>
      <c r="M57" s="44">
        <f t="shared" si="14"/>
        <v>8543.2390736153793</v>
      </c>
      <c r="N57" s="45">
        <f t="shared" si="15"/>
        <v>10042.011391921842</v>
      </c>
      <c r="O57" s="46">
        <f t="shared" si="16"/>
        <v>17194.059641578802</v>
      </c>
    </row>
    <row r="58" spans="1:15">
      <c r="A58" s="9">
        <v>49</v>
      </c>
      <c r="B58" s="5">
        <v>38610</v>
      </c>
      <c r="C58" s="47">
        <v>2</v>
      </c>
      <c r="D58" s="57">
        <v>-1</v>
      </c>
      <c r="E58" s="58">
        <v>-1</v>
      </c>
      <c r="F58" s="59">
        <v>-1</v>
      </c>
      <c r="G58" s="22">
        <f t="shared" si="18"/>
        <v>225791.97868374074</v>
      </c>
      <c r="H58" s="22">
        <f t="shared" si="19"/>
        <v>226201.88549825724</v>
      </c>
      <c r="I58" s="22">
        <f t="shared" si="20"/>
        <v>294648.86872452212</v>
      </c>
      <c r="J58" s="44">
        <f t="shared" si="11"/>
        <v>6983.2570726930117</v>
      </c>
      <c r="K58" s="45">
        <f t="shared" si="12"/>
        <v>6995.9346030388833</v>
      </c>
      <c r="L58" s="46">
        <f t="shared" si="13"/>
        <v>9112.8516100367651</v>
      </c>
      <c r="M58" s="44">
        <f t="shared" si="14"/>
        <v>-6983.2570726930117</v>
      </c>
      <c r="N58" s="45">
        <f t="shared" si="15"/>
        <v>-6995.9346030388833</v>
      </c>
      <c r="O58" s="46">
        <f t="shared" si="16"/>
        <v>-9112.8516100367651</v>
      </c>
    </row>
    <row r="59" spans="1:15" ht="19.5" thickBot="1">
      <c r="A59" s="9">
        <v>50</v>
      </c>
      <c r="B59" s="6">
        <v>38624</v>
      </c>
      <c r="C59" s="51">
        <v>1</v>
      </c>
      <c r="D59" s="60">
        <v>1.27</v>
      </c>
      <c r="E59" s="61">
        <v>1.5</v>
      </c>
      <c r="F59" s="62">
        <v>2</v>
      </c>
      <c r="G59" s="22">
        <f t="shared" si="18"/>
        <v>234394.65307159128</v>
      </c>
      <c r="H59" s="22">
        <f t="shared" si="19"/>
        <v>236380.9703456788</v>
      </c>
      <c r="I59" s="22">
        <f t="shared" si="20"/>
        <v>312327.80084799347</v>
      </c>
      <c r="J59" s="44">
        <f t="shared" si="11"/>
        <v>6773.759360512222</v>
      </c>
      <c r="K59" s="45">
        <f t="shared" si="12"/>
        <v>6786.0565649477167</v>
      </c>
      <c r="L59" s="46">
        <f t="shared" si="13"/>
        <v>8839.466061735664</v>
      </c>
      <c r="M59" s="44">
        <f t="shared" si="14"/>
        <v>8602.6743878505222</v>
      </c>
      <c r="N59" s="45">
        <f t="shared" si="15"/>
        <v>10179.084847421575</v>
      </c>
      <c r="O59" s="46">
        <f t="shared" si="16"/>
        <v>17678.932123471328</v>
      </c>
    </row>
    <row r="60" spans="1:15" ht="19.5" thickBot="1">
      <c r="A60" s="9"/>
      <c r="B60" s="91" t="s">
        <v>5</v>
      </c>
      <c r="C60" s="92"/>
      <c r="D60" s="7">
        <f>COUNTIF(D10:D59,1.27)</f>
        <v>35</v>
      </c>
      <c r="E60" s="7">
        <f>COUNTIF(E10:E59,1.5)</f>
        <v>32</v>
      </c>
      <c r="F60" s="8">
        <f>COUNTIF(F10:F59,2)</f>
        <v>30</v>
      </c>
      <c r="G60" s="69">
        <f>M60+G9</f>
        <v>234394.65307159131</v>
      </c>
      <c r="H60" s="70">
        <f>N60+H9</f>
        <v>236380.9703456788</v>
      </c>
      <c r="I60" s="71">
        <f>O60+I9</f>
        <v>312327.80084799335</v>
      </c>
      <c r="J60" s="66" t="s">
        <v>30</v>
      </c>
      <c r="K60" s="67">
        <f>B59-B10</f>
        <v>1700</v>
      </c>
      <c r="L60" s="68" t="s">
        <v>31</v>
      </c>
      <c r="M60" s="79">
        <f>SUM(M10:M59)</f>
        <v>134394.65307159131</v>
      </c>
      <c r="N60" s="80">
        <f>SUM(N10:N59)</f>
        <v>136380.9703456788</v>
      </c>
      <c r="O60" s="81">
        <f>SUM(O10:O59)</f>
        <v>212327.80084799335</v>
      </c>
    </row>
    <row r="61" spans="1:15" ht="19.5" thickBot="1">
      <c r="A61" s="9"/>
      <c r="B61" s="85" t="s">
        <v>6</v>
      </c>
      <c r="C61" s="86"/>
      <c r="D61" s="7">
        <f>COUNTIF(D10:D59,-1)</f>
        <v>15</v>
      </c>
      <c r="E61" s="7">
        <f>COUNTIF(E10:E59,-1)</f>
        <v>18</v>
      </c>
      <c r="F61" s="8">
        <f>COUNTIF(F10:F59,-1)</f>
        <v>20</v>
      </c>
      <c r="G61" s="83" t="s">
        <v>29</v>
      </c>
      <c r="H61" s="84"/>
      <c r="I61" s="90"/>
      <c r="J61" s="83" t="s">
        <v>32</v>
      </c>
      <c r="K61" s="84"/>
      <c r="L61" s="90"/>
      <c r="M61" s="9"/>
      <c r="N61" s="3"/>
      <c r="O61" s="4"/>
    </row>
    <row r="62" spans="1:15" ht="19.5" thickBot="1">
      <c r="A62" s="9"/>
      <c r="B62" s="85" t="s">
        <v>34</v>
      </c>
      <c r="C62" s="86"/>
      <c r="D62" s="7">
        <f>COUNTIF(D10:D59,0)</f>
        <v>0</v>
      </c>
      <c r="E62" s="7">
        <f>COUNTIF(E10:E59,0)</f>
        <v>0</v>
      </c>
      <c r="F62" s="7">
        <f>COUNTIF(F10:F59,0)</f>
        <v>0</v>
      </c>
      <c r="G62" s="75">
        <f>G60/G9</f>
        <v>2.3439465307159133</v>
      </c>
      <c r="H62" s="76">
        <f t="shared" ref="H62" si="21">H60/H9</f>
        <v>2.3638097034567878</v>
      </c>
      <c r="I62" s="77">
        <f>I60/I9</f>
        <v>3.1232780084799336</v>
      </c>
      <c r="J62" s="64">
        <f>(G62-100%)*30/K60</f>
        <v>2.3716703483221999E-2</v>
      </c>
      <c r="K62" s="64">
        <f>(H62-100%)*30/K60</f>
        <v>2.4067230061002136E-2</v>
      </c>
      <c r="L62" s="65">
        <f>(I62-100%)*30/K60</f>
        <v>3.7469611914351775E-2</v>
      </c>
      <c r="M62" s="10"/>
      <c r="N62" s="2"/>
      <c r="O62" s="11"/>
    </row>
    <row r="63" spans="1:15" ht="19.5" thickBot="1">
      <c r="A63" s="3"/>
      <c r="B63" s="83" t="s">
        <v>4</v>
      </c>
      <c r="C63" s="84"/>
      <c r="D63" s="78">
        <f t="shared" ref="D63:E63" si="22">D60/(D60+D61+D62)</f>
        <v>0.7</v>
      </c>
      <c r="E63" s="73">
        <f t="shared" si="22"/>
        <v>0.64</v>
      </c>
      <c r="F63" s="74">
        <f>F60/(F60+F61+F62)</f>
        <v>0.6</v>
      </c>
    </row>
    <row r="65" spans="4:6">
      <c r="D65" s="72"/>
      <c r="E65" s="72"/>
      <c r="F65" s="72"/>
    </row>
  </sheetData>
  <mergeCells count="11">
    <mergeCell ref="B63:C63"/>
    <mergeCell ref="B62:C62"/>
    <mergeCell ref="J9:L9"/>
    <mergeCell ref="J7:L7"/>
    <mergeCell ref="M7:O7"/>
    <mergeCell ref="G7:I7"/>
    <mergeCell ref="M9:O9"/>
    <mergeCell ref="B60:C60"/>
    <mergeCell ref="B61:C61"/>
    <mergeCell ref="G61:I61"/>
    <mergeCell ref="J61:L61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469"/>
  <sheetViews>
    <sheetView topLeftCell="A537" zoomScaleNormal="100" workbookViewId="0">
      <selection activeCell="B1471" sqref="B1471"/>
    </sheetView>
  </sheetViews>
  <sheetFormatPr defaultRowHeight="18.75"/>
  <cols>
    <col min="1" max="1" width="6.625" style="53" customWidth="1"/>
  </cols>
  <sheetData>
    <row r="1" spans="1:1">
      <c r="A1" s="53">
        <v>1</v>
      </c>
    </row>
    <row r="30" spans="1:1">
      <c r="A30" s="53">
        <v>2</v>
      </c>
    </row>
    <row r="60" spans="1:1">
      <c r="A60" s="53">
        <v>3</v>
      </c>
    </row>
    <row r="90" spans="1:1">
      <c r="A90" s="53">
        <v>4</v>
      </c>
    </row>
    <row r="120" spans="1:1">
      <c r="A120" s="53">
        <v>5</v>
      </c>
    </row>
    <row r="150" spans="1:1">
      <c r="A150" s="53">
        <v>6</v>
      </c>
    </row>
    <row r="180" spans="1:1">
      <c r="A180" s="53">
        <v>7</v>
      </c>
    </row>
    <row r="210" spans="1:1">
      <c r="A210" s="53">
        <v>8</v>
      </c>
    </row>
    <row r="240" spans="1:1">
      <c r="A240" s="53">
        <v>9</v>
      </c>
    </row>
    <row r="270" spans="1:1">
      <c r="A270" s="53">
        <v>10</v>
      </c>
    </row>
    <row r="300" spans="1:1">
      <c r="A300" s="53">
        <v>11</v>
      </c>
    </row>
    <row r="330" spans="1:1">
      <c r="A330" s="53">
        <v>12</v>
      </c>
    </row>
    <row r="360" spans="1:1">
      <c r="A360" s="53">
        <v>13</v>
      </c>
    </row>
    <row r="390" spans="1:1">
      <c r="A390" s="53">
        <v>14</v>
      </c>
    </row>
    <row r="420" spans="1:1">
      <c r="A420" s="53">
        <v>15</v>
      </c>
    </row>
    <row r="450" spans="1:1">
      <c r="A450" s="53">
        <v>16</v>
      </c>
    </row>
    <row r="480" spans="1:1">
      <c r="A480" s="53">
        <v>17</v>
      </c>
    </row>
    <row r="510" spans="1:1">
      <c r="A510" s="53">
        <v>18</v>
      </c>
    </row>
    <row r="540" spans="1:1">
      <c r="A540" s="53">
        <v>19</v>
      </c>
    </row>
    <row r="570" spans="1:1">
      <c r="A570" s="53">
        <v>20</v>
      </c>
    </row>
    <row r="600" spans="1:1">
      <c r="A600" s="53">
        <v>21</v>
      </c>
    </row>
    <row r="629" spans="1:1">
      <c r="A629" s="53">
        <v>22</v>
      </c>
    </row>
    <row r="659" spans="1:1">
      <c r="A659" s="53">
        <v>23</v>
      </c>
    </row>
    <row r="689" spans="1:1">
      <c r="A689" s="53">
        <v>24</v>
      </c>
    </row>
    <row r="719" spans="1:1">
      <c r="A719" s="53">
        <v>25</v>
      </c>
    </row>
    <row r="749" spans="1:1">
      <c r="A749" s="53">
        <v>26</v>
      </c>
    </row>
    <row r="779" spans="1:1">
      <c r="A779" s="53">
        <v>27</v>
      </c>
    </row>
    <row r="809" spans="1:1">
      <c r="A809" s="53">
        <v>28</v>
      </c>
    </row>
    <row r="839" spans="1:1">
      <c r="A839" s="53">
        <v>29</v>
      </c>
    </row>
    <row r="869" spans="1:1">
      <c r="A869" s="53">
        <v>30</v>
      </c>
    </row>
    <row r="899" spans="1:1">
      <c r="A899" s="53">
        <v>31</v>
      </c>
    </row>
    <row r="929" spans="1:1">
      <c r="A929" s="53">
        <v>32</v>
      </c>
    </row>
    <row r="959" spans="1:1">
      <c r="A959" s="53">
        <v>33</v>
      </c>
    </row>
    <row r="989" spans="1:1">
      <c r="A989" s="53">
        <v>34</v>
      </c>
    </row>
    <row r="1019" spans="1:1">
      <c r="A1019" s="53">
        <v>35</v>
      </c>
    </row>
    <row r="1049" spans="1:1">
      <c r="A1049" s="53">
        <v>36</v>
      </c>
    </row>
    <row r="1079" spans="1:1">
      <c r="A1079" s="53">
        <v>37</v>
      </c>
    </row>
    <row r="1109" spans="1:1">
      <c r="A1109" s="53">
        <v>38</v>
      </c>
    </row>
    <row r="1139" spans="1:1">
      <c r="A1139" s="53">
        <v>39</v>
      </c>
    </row>
    <row r="1169" spans="1:1">
      <c r="A1169" s="53">
        <v>40</v>
      </c>
    </row>
    <row r="1199" spans="1:1">
      <c r="A1199" s="53">
        <v>41</v>
      </c>
    </row>
    <row r="1229" spans="1:1">
      <c r="A1229" s="53">
        <v>42</v>
      </c>
    </row>
    <row r="1259" spans="1:1">
      <c r="A1259" s="53">
        <v>43</v>
      </c>
    </row>
    <row r="1289" spans="1:1">
      <c r="A1289" s="53">
        <v>44</v>
      </c>
    </row>
    <row r="1319" spans="1:1">
      <c r="A1319" s="53">
        <v>45</v>
      </c>
    </row>
    <row r="1349" spans="1:1">
      <c r="A1349" s="53">
        <v>46</v>
      </c>
    </row>
    <row r="1379" spans="1:1">
      <c r="A1379" s="53">
        <v>47</v>
      </c>
    </row>
    <row r="1409" spans="1:1">
      <c r="A1409" s="53">
        <v>48</v>
      </c>
    </row>
    <row r="1439" spans="1:1">
      <c r="A1439" s="53">
        <v>49</v>
      </c>
    </row>
    <row r="1469" spans="1:1">
      <c r="A1469" s="53">
        <v>50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SheetLayoutView="100" workbookViewId="0">
      <selection activeCell="A10" sqref="A10"/>
    </sheetView>
  </sheetViews>
  <sheetFormatPr defaultColWidth="8.125" defaultRowHeight="13.5"/>
  <cols>
    <col min="1" max="16384" width="8.125" style="52"/>
  </cols>
  <sheetData>
    <row r="1" spans="1:10">
      <c r="A1" s="52" t="s">
        <v>25</v>
      </c>
    </row>
    <row r="2" spans="1:10">
      <c r="A2" s="93" t="s">
        <v>38</v>
      </c>
      <c r="B2" s="94"/>
      <c r="C2" s="94"/>
      <c r="D2" s="94"/>
      <c r="E2" s="94"/>
      <c r="F2" s="94"/>
      <c r="G2" s="94"/>
      <c r="H2" s="94"/>
      <c r="I2" s="94"/>
      <c r="J2" s="94"/>
    </row>
    <row r="3" spans="1:10">
      <c r="A3" s="94"/>
      <c r="B3" s="94"/>
      <c r="C3" s="94"/>
      <c r="D3" s="94"/>
      <c r="E3" s="94"/>
      <c r="F3" s="94"/>
      <c r="G3" s="94"/>
      <c r="H3" s="94"/>
      <c r="I3" s="94"/>
      <c r="J3" s="94"/>
    </row>
    <row r="4" spans="1:10">
      <c r="A4" s="94"/>
      <c r="B4" s="94"/>
      <c r="C4" s="94"/>
      <c r="D4" s="94"/>
      <c r="E4" s="94"/>
      <c r="F4" s="94"/>
      <c r="G4" s="94"/>
      <c r="H4" s="94"/>
      <c r="I4" s="94"/>
      <c r="J4" s="94"/>
    </row>
    <row r="5" spans="1:10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>
      <c r="A6" s="94"/>
      <c r="B6" s="94"/>
      <c r="C6" s="94"/>
      <c r="D6" s="94"/>
      <c r="E6" s="94"/>
      <c r="F6" s="94"/>
      <c r="G6" s="94"/>
      <c r="H6" s="94"/>
      <c r="I6" s="94"/>
      <c r="J6" s="94"/>
    </row>
    <row r="7" spans="1:10">
      <c r="A7" s="94"/>
      <c r="B7" s="94"/>
      <c r="C7" s="94"/>
      <c r="D7" s="94"/>
      <c r="E7" s="94"/>
      <c r="F7" s="94"/>
      <c r="G7" s="94"/>
      <c r="H7" s="94"/>
      <c r="I7" s="94"/>
      <c r="J7" s="94"/>
    </row>
    <row r="8" spans="1:10">
      <c r="A8" s="94"/>
      <c r="B8" s="94"/>
      <c r="C8" s="94"/>
      <c r="D8" s="94"/>
      <c r="E8" s="94"/>
      <c r="F8" s="94"/>
      <c r="G8" s="94"/>
      <c r="H8" s="94"/>
      <c r="I8" s="94"/>
      <c r="J8" s="94"/>
    </row>
    <row r="9" spans="1:10">
      <c r="A9" s="94"/>
      <c r="B9" s="94"/>
      <c r="C9" s="94"/>
      <c r="D9" s="94"/>
      <c r="E9" s="94"/>
      <c r="F9" s="94"/>
      <c r="G9" s="94"/>
      <c r="H9" s="94"/>
      <c r="I9" s="94"/>
      <c r="J9" s="94"/>
    </row>
    <row r="11" spans="1:10">
      <c r="A11" s="52" t="s">
        <v>26</v>
      </c>
    </row>
    <row r="12" spans="1:10">
      <c r="A12" s="95"/>
      <c r="B12" s="96"/>
      <c r="C12" s="96"/>
      <c r="D12" s="96"/>
      <c r="E12" s="96"/>
      <c r="F12" s="96"/>
      <c r="G12" s="96"/>
      <c r="H12" s="96"/>
      <c r="I12" s="96"/>
      <c r="J12" s="96"/>
    </row>
    <row r="13" spans="1:10">
      <c r="A13" s="96"/>
      <c r="B13" s="96"/>
      <c r="C13" s="96"/>
      <c r="D13" s="96"/>
      <c r="E13" s="96"/>
      <c r="F13" s="96"/>
      <c r="G13" s="96"/>
      <c r="H13" s="96"/>
      <c r="I13" s="96"/>
      <c r="J13" s="96"/>
    </row>
    <row r="14" spans="1:10">
      <c r="A14" s="96"/>
      <c r="B14" s="96"/>
      <c r="C14" s="96"/>
      <c r="D14" s="96"/>
      <c r="E14" s="96"/>
      <c r="F14" s="96"/>
      <c r="G14" s="96"/>
      <c r="H14" s="96"/>
      <c r="I14" s="96"/>
      <c r="J14" s="96"/>
    </row>
    <row r="15" spans="1:10">
      <c r="A15" s="96"/>
      <c r="B15" s="96"/>
      <c r="C15" s="96"/>
      <c r="D15" s="96"/>
      <c r="E15" s="96"/>
      <c r="F15" s="96"/>
      <c r="G15" s="96"/>
      <c r="H15" s="96"/>
      <c r="I15" s="96"/>
      <c r="J15" s="96"/>
    </row>
    <row r="16" spans="1:10">
      <c r="A16" s="96"/>
      <c r="B16" s="96"/>
      <c r="C16" s="96"/>
      <c r="D16" s="96"/>
      <c r="E16" s="96"/>
      <c r="F16" s="96"/>
      <c r="G16" s="96"/>
      <c r="H16" s="96"/>
      <c r="I16" s="96"/>
      <c r="J16" s="96"/>
    </row>
    <row r="17" spans="1:10">
      <c r="A17" s="96"/>
      <c r="B17" s="96"/>
      <c r="C17" s="96"/>
      <c r="D17" s="96"/>
      <c r="E17" s="96"/>
      <c r="F17" s="96"/>
      <c r="G17" s="96"/>
      <c r="H17" s="96"/>
      <c r="I17" s="96"/>
      <c r="J17" s="96"/>
    </row>
    <row r="18" spans="1:10">
      <c r="A18" s="96"/>
      <c r="B18" s="96"/>
      <c r="C18" s="96"/>
      <c r="D18" s="96"/>
      <c r="E18" s="96"/>
      <c r="F18" s="96"/>
      <c r="G18" s="96"/>
      <c r="H18" s="96"/>
      <c r="I18" s="96"/>
      <c r="J18" s="96"/>
    </row>
    <row r="19" spans="1:10">
      <c r="A19" s="96"/>
      <c r="B19" s="96"/>
      <c r="C19" s="96"/>
      <c r="D19" s="96"/>
      <c r="E19" s="96"/>
      <c r="F19" s="96"/>
      <c r="G19" s="96"/>
      <c r="H19" s="96"/>
      <c r="I19" s="96"/>
      <c r="J19" s="96"/>
    </row>
    <row r="21" spans="1:10">
      <c r="A21" s="52" t="s">
        <v>27</v>
      </c>
    </row>
    <row r="22" spans="1:10">
      <c r="A22" s="95"/>
      <c r="B22" s="95"/>
      <c r="C22" s="95"/>
      <c r="D22" s="95"/>
      <c r="E22" s="95"/>
      <c r="F22" s="95"/>
      <c r="G22" s="95"/>
      <c r="H22" s="95"/>
      <c r="I22" s="95"/>
      <c r="J22" s="95"/>
    </row>
    <row r="23" spans="1:10">
      <c r="A23" s="95"/>
      <c r="B23" s="95"/>
      <c r="C23" s="95"/>
      <c r="D23" s="95"/>
      <c r="E23" s="95"/>
      <c r="F23" s="95"/>
      <c r="G23" s="95"/>
      <c r="H23" s="95"/>
      <c r="I23" s="95"/>
      <c r="J23" s="95"/>
    </row>
    <row r="24" spans="1:10">
      <c r="A24" s="95"/>
      <c r="B24" s="95"/>
      <c r="C24" s="95"/>
      <c r="D24" s="95"/>
      <c r="E24" s="95"/>
      <c r="F24" s="95"/>
      <c r="G24" s="95"/>
      <c r="H24" s="95"/>
      <c r="I24" s="95"/>
      <c r="J24" s="95"/>
    </row>
    <row r="25" spans="1:10">
      <c r="A25" s="95"/>
      <c r="B25" s="95"/>
      <c r="C25" s="95"/>
      <c r="D25" s="95"/>
      <c r="E25" s="95"/>
      <c r="F25" s="95"/>
      <c r="G25" s="95"/>
      <c r="H25" s="95"/>
      <c r="I25" s="95"/>
      <c r="J25" s="95"/>
    </row>
    <row r="26" spans="1:10">
      <c r="A26" s="95"/>
      <c r="B26" s="95"/>
      <c r="C26" s="95"/>
      <c r="D26" s="95"/>
      <c r="E26" s="95"/>
      <c r="F26" s="95"/>
      <c r="G26" s="95"/>
      <c r="H26" s="95"/>
      <c r="I26" s="95"/>
      <c r="J26" s="95"/>
    </row>
    <row r="27" spans="1:10">
      <c r="A27" s="95"/>
      <c r="B27" s="95"/>
      <c r="C27" s="95"/>
      <c r="D27" s="95"/>
      <c r="E27" s="95"/>
      <c r="F27" s="95"/>
      <c r="G27" s="95"/>
      <c r="H27" s="95"/>
      <c r="I27" s="95"/>
      <c r="J27" s="95"/>
    </row>
    <row r="28" spans="1:10">
      <c r="A28" s="95"/>
      <c r="B28" s="95"/>
      <c r="C28" s="95"/>
      <c r="D28" s="95"/>
      <c r="E28" s="95"/>
      <c r="F28" s="95"/>
      <c r="G28" s="95"/>
      <c r="H28" s="95"/>
      <c r="I28" s="95"/>
      <c r="J28" s="95"/>
    </row>
    <row r="29" spans="1:10">
      <c r="A29" s="95"/>
      <c r="B29" s="95"/>
      <c r="C29" s="95"/>
      <c r="D29" s="95"/>
      <c r="E29" s="95"/>
      <c r="F29" s="95"/>
      <c r="G29" s="95"/>
      <c r="H29" s="95"/>
      <c r="I29" s="95"/>
      <c r="J29" s="95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B4" sqref="B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30" t="s">
        <v>14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>
      <c r="A4" s="37" t="s">
        <v>21</v>
      </c>
      <c r="B4" s="37"/>
      <c r="C4" s="37"/>
      <c r="D4" s="38"/>
      <c r="E4" s="37"/>
      <c r="F4" s="38"/>
      <c r="G4" s="37"/>
      <c r="H4" s="38"/>
    </row>
    <row r="5" spans="1:8">
      <c r="A5" s="37" t="s">
        <v>21</v>
      </c>
      <c r="B5" s="37"/>
      <c r="C5" s="37"/>
      <c r="D5" s="38"/>
      <c r="E5" s="37"/>
      <c r="F5" s="39"/>
      <c r="G5" s="37"/>
      <c r="H5" s="39"/>
    </row>
    <row r="6" spans="1:8">
      <c r="A6" s="37" t="s">
        <v>21</v>
      </c>
      <c r="B6" s="37"/>
      <c r="C6" s="37"/>
      <c r="D6" s="39"/>
      <c r="E6" s="37"/>
      <c r="F6" s="39"/>
      <c r="G6" s="37"/>
      <c r="H6" s="39"/>
    </row>
    <row r="7" spans="1:8">
      <c r="A7" s="37" t="s">
        <v>21</v>
      </c>
      <c r="B7" s="37"/>
      <c r="C7" s="37"/>
      <c r="D7" s="39"/>
      <c r="E7" s="37"/>
      <c r="F7" s="39"/>
      <c r="G7" s="37"/>
      <c r="H7" s="39"/>
    </row>
    <row r="8" spans="1:8">
      <c r="A8" s="37" t="s">
        <v>21</v>
      </c>
      <c r="B8" s="37"/>
      <c r="C8" s="37"/>
      <c r="D8" s="39"/>
      <c r="E8" s="37"/>
      <c r="F8" s="39"/>
      <c r="G8" s="37"/>
      <c r="H8" s="39"/>
    </row>
    <row r="9" spans="1:8">
      <c r="A9" s="37" t="s">
        <v>21</v>
      </c>
      <c r="B9" s="37"/>
      <c r="C9" s="37"/>
      <c r="D9" s="39"/>
      <c r="E9" s="37"/>
      <c r="F9" s="39"/>
      <c r="G9" s="37"/>
      <c r="H9" s="39"/>
    </row>
    <row r="10" spans="1:8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1169"/>
  <sheetViews>
    <sheetView workbookViewId="0">
      <selection sqref="A1:A1048576"/>
    </sheetView>
  </sheetViews>
  <sheetFormatPr defaultRowHeight="18.75"/>
  <cols>
    <col min="1" max="1" width="6.625" style="53" customWidth="1"/>
  </cols>
  <sheetData>
    <row r="1" spans="1:1">
      <c r="A1" s="53">
        <v>1</v>
      </c>
    </row>
    <row r="30" spans="1:1">
      <c r="A30" s="53">
        <v>2</v>
      </c>
    </row>
    <row r="60" spans="1:1">
      <c r="A60" s="53">
        <v>3</v>
      </c>
    </row>
    <row r="90" spans="1:1">
      <c r="A90" s="53">
        <v>4</v>
      </c>
    </row>
    <row r="120" spans="1:1">
      <c r="A120" s="53">
        <v>5</v>
      </c>
    </row>
    <row r="150" spans="1:1">
      <c r="A150" s="53">
        <v>6</v>
      </c>
    </row>
    <row r="180" spans="1:1">
      <c r="A180" s="53">
        <v>7</v>
      </c>
    </row>
    <row r="210" spans="1:1">
      <c r="A210" s="53">
        <v>8</v>
      </c>
    </row>
    <row r="240" spans="1:1">
      <c r="A240" s="53">
        <v>9</v>
      </c>
    </row>
    <row r="270" spans="1:1">
      <c r="A270" s="53">
        <v>10</v>
      </c>
    </row>
    <row r="300" spans="1:1">
      <c r="A300" s="53">
        <v>11</v>
      </c>
    </row>
    <row r="330" spans="1:1">
      <c r="A330" s="53">
        <v>12</v>
      </c>
    </row>
    <row r="360" spans="1:1">
      <c r="A360" s="53">
        <v>13</v>
      </c>
    </row>
    <row r="390" spans="1:1">
      <c r="A390" s="53">
        <v>14</v>
      </c>
    </row>
    <row r="420" spans="1:1">
      <c r="A420" s="53">
        <v>15</v>
      </c>
    </row>
    <row r="450" spans="1:1">
      <c r="A450" s="53">
        <v>16</v>
      </c>
    </row>
    <row r="480" spans="1:1">
      <c r="A480" s="53">
        <v>17</v>
      </c>
    </row>
    <row r="510" spans="1:1">
      <c r="A510" s="53">
        <v>18</v>
      </c>
    </row>
    <row r="540" spans="1:1">
      <c r="A540" s="53">
        <v>19</v>
      </c>
    </row>
    <row r="570" spans="1:1">
      <c r="A570" s="53">
        <v>20</v>
      </c>
    </row>
    <row r="600" spans="1:1">
      <c r="A600" s="53">
        <v>21</v>
      </c>
    </row>
    <row r="629" spans="1:1">
      <c r="A629" s="53">
        <v>22</v>
      </c>
    </row>
    <row r="659" spans="1:1">
      <c r="A659" s="53">
        <v>23</v>
      </c>
    </row>
    <row r="689" spans="1:1">
      <c r="A689" s="53">
        <v>24</v>
      </c>
    </row>
    <row r="719" spans="1:1">
      <c r="A719" s="53">
        <v>25</v>
      </c>
    </row>
    <row r="749" spans="1:1">
      <c r="A749" s="53">
        <v>26</v>
      </c>
    </row>
    <row r="779" spans="1:1">
      <c r="A779" s="53">
        <v>27</v>
      </c>
    </row>
    <row r="809" spans="1:1">
      <c r="A809" s="53">
        <v>28</v>
      </c>
    </row>
    <row r="839" spans="1:1">
      <c r="A839" s="53">
        <v>29</v>
      </c>
    </row>
    <row r="869" spans="1:1">
      <c r="A869" s="53">
        <v>30</v>
      </c>
    </row>
    <row r="899" spans="1:1">
      <c r="A899" s="53">
        <v>31</v>
      </c>
    </row>
    <row r="929" spans="1:1">
      <c r="A929" s="53">
        <v>32</v>
      </c>
    </row>
    <row r="959" spans="1:1">
      <c r="A959" s="53">
        <v>33</v>
      </c>
    </row>
    <row r="989" spans="1:1">
      <c r="A989" s="53">
        <v>34</v>
      </c>
    </row>
    <row r="1019" spans="1:1">
      <c r="A1019" s="53">
        <v>35</v>
      </c>
    </row>
    <row r="1049" spans="1:1">
      <c r="A1049" s="53">
        <v>36</v>
      </c>
    </row>
    <row r="1079" spans="1:1">
      <c r="A1079" s="53">
        <v>37</v>
      </c>
    </row>
    <row r="1109" spans="1:1">
      <c r="A1109" s="53">
        <v>38</v>
      </c>
    </row>
    <row r="1139" spans="1:1">
      <c r="A1139" s="53">
        <v>39</v>
      </c>
    </row>
    <row r="1169" spans="1:1">
      <c r="A1169" s="53">
        <v>40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検証シート</vt:lpstr>
      <vt:lpstr>画像</vt:lpstr>
      <vt:lpstr>気づき</vt:lpstr>
      <vt:lpstr>検証終了通貨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FJ-USER</cp:lastModifiedBy>
  <dcterms:created xsi:type="dcterms:W3CDTF">2020-09-18T03:10:57Z</dcterms:created>
  <dcterms:modified xsi:type="dcterms:W3CDTF">2021-08-01T08:10:22Z</dcterms:modified>
</cp:coreProperties>
</file>