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bookViews>
    <workbookView xWindow="-120" yWindow="-120" windowWidth="20730" windowHeight="11760"/>
  </bookViews>
  <sheets>
    <sheet name="検証シート" sheetId="1" r:id="rId1"/>
    <sheet name="画像" sheetId="9" r:id="rId2"/>
    <sheet name="気づき" sheetId="5" r:id="rId3"/>
    <sheet name="検証終了通貨" sheetId="2" r:id="rId4"/>
    <sheet name="Sheet1" sheetId="7" r:id="rId5"/>
  </sheets>
  <calcPr calcId="125725"/>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0" i="1"/>
  <c r="D60"/>
  <c r="D62" l="1"/>
  <c r="E62"/>
  <c r="F62"/>
  <c r="K60"/>
  <c r="E60"/>
  <c r="I9" l="1"/>
  <c r="H9"/>
  <c r="G9"/>
  <c r="F61"/>
  <c r="F63" s="1"/>
  <c r="E61"/>
  <c r="E63" s="1"/>
  <c r="D61"/>
  <c r="D63" s="1"/>
  <c r="J10" l="1"/>
  <c r="M10" s="1"/>
  <c r="K10"/>
  <c r="N10" s="1"/>
  <c r="L10"/>
  <c r="O10" s="1"/>
  <c r="G10" l="1"/>
  <c r="J11" s="1"/>
  <c r="M11" s="1"/>
  <c r="I10"/>
  <c r="L11" s="1"/>
  <c r="O11" s="1"/>
  <c r="H10"/>
  <c r="K11" s="1"/>
  <c r="N11" s="1"/>
  <c r="H11" s="1"/>
  <c r="G11" l="1"/>
  <c r="J12" s="1"/>
  <c r="M12" s="1"/>
  <c r="I11"/>
  <c r="L12" l="1"/>
  <c r="O12" s="1"/>
  <c r="G12"/>
  <c r="K12"/>
  <c r="N12" s="1"/>
  <c r="H12" l="1"/>
  <c r="K13" s="1"/>
  <c r="N13" s="1"/>
  <c r="H13" s="1"/>
  <c r="I12"/>
  <c r="L13" s="1"/>
  <c r="O13" s="1"/>
  <c r="I13" s="1"/>
  <c r="J13"/>
  <c r="M13" s="1"/>
  <c r="G13" l="1"/>
  <c r="L14"/>
  <c r="O14" s="1"/>
  <c r="I14" s="1"/>
  <c r="K14"/>
  <c r="N14" s="1"/>
  <c r="L15" l="1"/>
  <c r="O15" s="1"/>
  <c r="I15" s="1"/>
  <c r="J14"/>
  <c r="M14" s="1"/>
  <c r="H14"/>
  <c r="G14" l="1"/>
  <c r="J15" s="1"/>
  <c r="M15" s="1"/>
  <c r="G15" s="1"/>
  <c r="L16"/>
  <c r="O16" s="1"/>
  <c r="I16" s="1"/>
  <c r="K15"/>
  <c r="N15" s="1"/>
  <c r="H15" l="1"/>
  <c r="K16" s="1"/>
  <c r="N16" s="1"/>
  <c r="H16" s="1"/>
  <c r="L17"/>
  <c r="O17" s="1"/>
  <c r="I17" s="1"/>
  <c r="J16"/>
  <c r="M16" s="1"/>
  <c r="G16" s="1"/>
  <c r="J17" l="1"/>
  <c r="M17" s="1"/>
  <c r="G17" s="1"/>
  <c r="K17"/>
  <c r="N17" s="1"/>
  <c r="H17" s="1"/>
  <c r="L18"/>
  <c r="O18" s="1"/>
  <c r="I18" s="1"/>
  <c r="L19" l="1"/>
  <c r="O19" s="1"/>
  <c r="I19" s="1"/>
  <c r="K18"/>
  <c r="N18" s="1"/>
  <c r="H18" s="1"/>
  <c r="J18"/>
  <c r="M18" s="1"/>
  <c r="G18" s="1"/>
  <c r="J19" l="1"/>
  <c r="M19" s="1"/>
  <c r="G19" s="1"/>
  <c r="K19"/>
  <c r="N19" s="1"/>
  <c r="H19" s="1"/>
  <c r="L20"/>
  <c r="O20" s="1"/>
  <c r="I20" s="1"/>
  <c r="L21" l="1"/>
  <c r="O21" s="1"/>
  <c r="I21" s="1"/>
  <c r="K20"/>
  <c r="N20" s="1"/>
  <c r="H20" s="1"/>
  <c r="J20"/>
  <c r="M20" s="1"/>
  <c r="G20" s="1"/>
  <c r="J21" l="1"/>
  <c r="M21" s="1"/>
  <c r="G21" s="1"/>
  <c r="K21"/>
  <c r="N21" s="1"/>
  <c r="H21" s="1"/>
  <c r="L22"/>
  <c r="O22" s="1"/>
  <c r="I22" s="1"/>
  <c r="L23" l="1"/>
  <c r="O23" s="1"/>
  <c r="I23" s="1"/>
  <c r="K22"/>
  <c r="N22" s="1"/>
  <c r="H22" s="1"/>
  <c r="J22"/>
  <c r="M22" s="1"/>
  <c r="G22" s="1"/>
  <c r="J23" l="1"/>
  <c r="M23" s="1"/>
  <c r="G23" s="1"/>
  <c r="K23"/>
  <c r="N23" s="1"/>
  <c r="H23" s="1"/>
  <c r="L24"/>
  <c r="O24" s="1"/>
  <c r="I24" s="1"/>
  <c r="L25" l="1"/>
  <c r="O25" s="1"/>
  <c r="I25" s="1"/>
  <c r="K24"/>
  <c r="N24" s="1"/>
  <c r="H24" s="1"/>
  <c r="J24"/>
  <c r="M24" s="1"/>
  <c r="G24" s="1"/>
  <c r="J25" l="1"/>
  <c r="M25" s="1"/>
  <c r="G25" s="1"/>
  <c r="K25"/>
  <c r="N25" s="1"/>
  <c r="H25" s="1"/>
  <c r="L26"/>
  <c r="O26" s="1"/>
  <c r="I26" s="1"/>
  <c r="L27" l="1"/>
  <c r="O27" s="1"/>
  <c r="I27" s="1"/>
  <c r="K26"/>
  <c r="N26" s="1"/>
  <c r="H26" s="1"/>
  <c r="J26"/>
  <c r="M26" s="1"/>
  <c r="G26" s="1"/>
  <c r="J27" l="1"/>
  <c r="M27" s="1"/>
  <c r="G27" s="1"/>
  <c r="K27"/>
  <c r="N27" s="1"/>
  <c r="H27" s="1"/>
  <c r="L28"/>
  <c r="O28" s="1"/>
  <c r="I28" s="1"/>
  <c r="L29" l="1"/>
  <c r="O29" s="1"/>
  <c r="I29" s="1"/>
  <c r="K28"/>
  <c r="N28" s="1"/>
  <c r="H28" s="1"/>
  <c r="J28"/>
  <c r="M28" s="1"/>
  <c r="G28" s="1"/>
  <c r="J29" l="1"/>
  <c r="M29" s="1"/>
  <c r="G29" s="1"/>
  <c r="K29"/>
  <c r="N29" s="1"/>
  <c r="H29" s="1"/>
  <c r="L30"/>
  <c r="O30" s="1"/>
  <c r="I30" s="1"/>
  <c r="L31" l="1"/>
  <c r="O31" s="1"/>
  <c r="I31" s="1"/>
  <c r="K30"/>
  <c r="N30" s="1"/>
  <c r="H30" s="1"/>
  <c r="J30"/>
  <c r="M30" s="1"/>
  <c r="G30" s="1"/>
  <c r="J31" l="1"/>
  <c r="M31" s="1"/>
  <c r="G31" s="1"/>
  <c r="K31"/>
  <c r="N31" s="1"/>
  <c r="H31" s="1"/>
  <c r="L32"/>
  <c r="O32" s="1"/>
  <c r="I32" s="1"/>
  <c r="L33" l="1"/>
  <c r="O33" s="1"/>
  <c r="I33" s="1"/>
  <c r="K32"/>
  <c r="N32" s="1"/>
  <c r="H32" s="1"/>
  <c r="J32"/>
  <c r="M32" s="1"/>
  <c r="G32" s="1"/>
  <c r="J33" l="1"/>
  <c r="M33" s="1"/>
  <c r="G33" s="1"/>
  <c r="K33"/>
  <c r="N33" s="1"/>
  <c r="H33" s="1"/>
  <c r="L34"/>
  <c r="O34" s="1"/>
  <c r="I34" s="1"/>
  <c r="L35" l="1"/>
  <c r="O35" s="1"/>
  <c r="I35" s="1"/>
  <c r="K34"/>
  <c r="N34" s="1"/>
  <c r="H34" s="1"/>
  <c r="J34"/>
  <c r="M34" s="1"/>
  <c r="G34" s="1"/>
  <c r="J35" l="1"/>
  <c r="M35" s="1"/>
  <c r="G35" s="1"/>
  <c r="K35"/>
  <c r="N35" s="1"/>
  <c r="H35" s="1"/>
  <c r="L36"/>
  <c r="O36" s="1"/>
  <c r="I36" s="1"/>
  <c r="L37" l="1"/>
  <c r="O37" s="1"/>
  <c r="I37" s="1"/>
  <c r="K36"/>
  <c r="N36" s="1"/>
  <c r="H36" s="1"/>
  <c r="J36"/>
  <c r="M36" s="1"/>
  <c r="G36" s="1"/>
  <c r="J37" l="1"/>
  <c r="M37" s="1"/>
  <c r="G37" s="1"/>
  <c r="K37"/>
  <c r="N37" s="1"/>
  <c r="H37" s="1"/>
  <c r="L38"/>
  <c r="O38" s="1"/>
  <c r="I38" s="1"/>
  <c r="L39" l="1"/>
  <c r="O39" s="1"/>
  <c r="I39" s="1"/>
  <c r="K38"/>
  <c r="N38" s="1"/>
  <c r="H38" s="1"/>
  <c r="J38"/>
  <c r="M38" s="1"/>
  <c r="G38" s="1"/>
  <c r="J39" l="1"/>
  <c r="M39" s="1"/>
  <c r="G39" s="1"/>
  <c r="K39"/>
  <c r="N39" s="1"/>
  <c r="H39" s="1"/>
  <c r="L40"/>
  <c r="O40" s="1"/>
  <c r="I40" s="1"/>
  <c r="L41" l="1"/>
  <c r="O41" s="1"/>
  <c r="I41" s="1"/>
  <c r="K40"/>
  <c r="N40" s="1"/>
  <c r="H40" s="1"/>
  <c r="J40"/>
  <c r="M40" s="1"/>
  <c r="G40" s="1"/>
  <c r="J41" l="1"/>
  <c r="M41" s="1"/>
  <c r="G41" s="1"/>
  <c r="K41"/>
  <c r="N41" s="1"/>
  <c r="H41" s="1"/>
  <c r="L42"/>
  <c r="O42" s="1"/>
  <c r="I42" s="1"/>
  <c r="L43" l="1"/>
  <c r="O43" s="1"/>
  <c r="I43" s="1"/>
  <c r="L44" s="1"/>
  <c r="O44" s="1"/>
  <c r="I44" s="1"/>
  <c r="L45" s="1"/>
  <c r="O45" s="1"/>
  <c r="I45" s="1"/>
  <c r="K42"/>
  <c r="N42" s="1"/>
  <c r="H42" s="1"/>
  <c r="J42"/>
  <c r="M42" s="1"/>
  <c r="G42" s="1"/>
  <c r="K43" l="1"/>
  <c r="N43" s="1"/>
  <c r="H43" s="1"/>
  <c r="K44" s="1"/>
  <c r="N44" s="1"/>
  <c r="H44" s="1"/>
  <c r="J43"/>
  <c r="M43" s="1"/>
  <c r="G43" s="1"/>
  <c r="L46"/>
  <c r="O46" s="1"/>
  <c r="I46" s="1"/>
  <c r="J44" l="1"/>
  <c r="M44" s="1"/>
  <c r="G44" s="1"/>
  <c r="K45"/>
  <c r="N45" s="1"/>
  <c r="H45" s="1"/>
  <c r="K46" s="1"/>
  <c r="N46" s="1"/>
  <c r="H46" s="1"/>
  <c r="L47"/>
  <c r="O47" s="1"/>
  <c r="I47" s="1"/>
  <c r="J45" l="1"/>
  <c r="M45" s="1"/>
  <c r="G45" s="1"/>
  <c r="K47"/>
  <c r="N47" s="1"/>
  <c r="H47" s="1"/>
  <c r="K48" s="1"/>
  <c r="N48" s="1"/>
  <c r="H48" s="1"/>
  <c r="L48"/>
  <c r="O48" s="1"/>
  <c r="I48" s="1"/>
  <c r="J46" l="1"/>
  <c r="M46" s="1"/>
  <c r="G46" s="1"/>
  <c r="K49"/>
  <c r="N49" s="1"/>
  <c r="H49" s="1"/>
  <c r="L49"/>
  <c r="O49" s="1"/>
  <c r="I49" s="1"/>
  <c r="J47" l="1"/>
  <c r="M47" s="1"/>
  <c r="G47" s="1"/>
  <c r="K50"/>
  <c r="N50" s="1"/>
  <c r="H50" s="1"/>
  <c r="L50"/>
  <c r="O50" s="1"/>
  <c r="I50" s="1"/>
  <c r="J48" l="1"/>
  <c r="M48" s="1"/>
  <c r="G48" s="1"/>
  <c r="K51"/>
  <c r="N51" s="1"/>
  <c r="H51" s="1"/>
  <c r="L51"/>
  <c r="O51" s="1"/>
  <c r="I51" s="1"/>
  <c r="J49" l="1"/>
  <c r="M49" s="1"/>
  <c r="G49" s="1"/>
  <c r="K52"/>
  <c r="N52" s="1"/>
  <c r="H52" s="1"/>
  <c r="L52"/>
  <c r="O52" s="1"/>
  <c r="I52" s="1"/>
  <c r="J50" l="1"/>
  <c r="M50" s="1"/>
  <c r="G50" s="1"/>
  <c r="K53"/>
  <c r="N53" s="1"/>
  <c r="H53" s="1"/>
  <c r="L53"/>
  <c r="O53" s="1"/>
  <c r="I53" s="1"/>
  <c r="J51" l="1"/>
  <c r="M51" s="1"/>
  <c r="G51" s="1"/>
  <c r="K54"/>
  <c r="N54" s="1"/>
  <c r="H54" s="1"/>
  <c r="L54"/>
  <c r="O54" s="1"/>
  <c r="I54" s="1"/>
  <c r="J52" l="1"/>
  <c r="M52" s="1"/>
  <c r="G52" s="1"/>
  <c r="K55"/>
  <c r="N55" s="1"/>
  <c r="H55" s="1"/>
  <c r="L55"/>
  <c r="O55" s="1"/>
  <c r="I55" s="1"/>
  <c r="J53" l="1"/>
  <c r="M53" s="1"/>
  <c r="G53" s="1"/>
  <c r="K56"/>
  <c r="N56" s="1"/>
  <c r="H56" s="1"/>
  <c r="L56"/>
  <c r="O56" s="1"/>
  <c r="I56" s="1"/>
  <c r="J54" l="1"/>
  <c r="M54" s="1"/>
  <c r="G54" s="1"/>
  <c r="K57"/>
  <c r="N57" s="1"/>
  <c r="H57" s="1"/>
  <c r="L57"/>
  <c r="O57" s="1"/>
  <c r="I57" s="1"/>
  <c r="J55" l="1"/>
  <c r="M55" s="1"/>
  <c r="G55" s="1"/>
  <c r="K58"/>
  <c r="N58" s="1"/>
  <c r="H58" s="1"/>
  <c r="L58"/>
  <c r="O58" s="1"/>
  <c r="I58" s="1"/>
  <c r="J56" l="1"/>
  <c r="M56" s="1"/>
  <c r="G56" s="1"/>
  <c r="K59"/>
  <c r="N59" s="1"/>
  <c r="L59"/>
  <c r="O59" s="1"/>
  <c r="H59" l="1"/>
  <c r="N60"/>
  <c r="H60" s="1"/>
  <c r="I59"/>
  <c r="O60"/>
  <c r="I60" s="1"/>
  <c r="I62" s="1"/>
  <c r="J57"/>
  <c r="M57" s="1"/>
  <c r="G57" s="1"/>
  <c r="H62" l="1"/>
  <c r="K62" s="1"/>
  <c r="L62"/>
  <c r="J58"/>
  <c r="M58" s="1"/>
  <c r="G58" s="1"/>
  <c r="J59" l="1"/>
  <c r="M59" s="1"/>
  <c r="G59" l="1"/>
  <c r="M60"/>
  <c r="G60" s="1"/>
  <c r="G62" s="1"/>
  <c r="J62" s="1"/>
</calcChain>
</file>

<file path=xl/sharedStrings.xml><?xml version="1.0" encoding="utf-8"?>
<sst xmlns="http://schemas.openxmlformats.org/spreadsheetml/2006/main" count="50" uniqueCount="39">
  <si>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</si>
  <si>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</si>
  <si>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</si>
  <si>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</si>
  <si>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</si>
  <si>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</si>
  <si>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</si>
  <si>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</si>
  <si>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</si>
  <si>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</si>
  <si>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</si>
  <si>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</si>
  <si>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</si>
  <si>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10MA・20MAの両方の上側にキャンドルがあれば買い方向、下側なら売り方向。MAに触れてPB出現でエントリー待ち、PB高値or安値ブレイクでエントリー。</t>
  </si>
  <si>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</si>
  <si>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</si>
  <si>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</si>
  <si>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</si>
  <si>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</si>
  <si>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</si>
  <si>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</si>
  <si>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</si>
  <si>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損失上限（リスク3%）</t>
    <rPh sb="0" eb="2">
      <t>ソンシツ</t>
    </rPh>
    <rPh sb="2" eb="4">
      <t>ジョウゲン</t>
    </rPh>
    <phoneticPr fontId="1"/>
  </si>
  <si>
    <t>損益額</t>
    <rPh sb="0" eb="2">
      <t>ソンエキ</t>
    </rPh>
    <rPh sb="2" eb="3">
      <t>ガク</t>
    </rPh>
    <phoneticPr fontId="1"/>
  </si>
  <si>
    <r>
      <rPr>
        <b/>
        <sz val="11"/>
        <color theme="1"/>
        <rFont val="游ゴシック"/>
        <family val="3"/>
        <charset val="128"/>
        <scheme val="minor"/>
      </rPr>
      <t>決済</t>
    </r>
    <r>
      <rPr>
        <b/>
        <sz val="9"/>
        <color theme="1"/>
        <rFont val="游ゴシック"/>
        <family val="3"/>
        <charset val="128"/>
        <scheme val="minor"/>
      </rPr>
      <t>(利確:1.27~2, 損切:-1,引分:0)</t>
    </r>
    <rPh sb="0" eb="2">
      <t>ケッサイ</t>
    </rPh>
    <rPh sb="3" eb="4">
      <t>リ</t>
    </rPh>
    <rPh sb="4" eb="5">
      <t>カク</t>
    </rPh>
    <rPh sb="14" eb="16">
      <t>ソンギリ</t>
    </rPh>
    <rPh sb="20" eb="22">
      <t>ヒキワケ</t>
    </rPh>
    <phoneticPr fontId="1"/>
  </si>
  <si>
    <t>気付き　質問</t>
  </si>
  <si>
    <t>感想</t>
  </si>
  <si>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</si>
  <si>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</si>
  <si>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</si>
  <si>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</si>
  <si>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</si>
  <si>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</si>
  <si>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フィボナッチターゲット1.27, 1.5, 2.0で決済(黄色で塗りつぶしたところはフィボナッチターゲット5までとれている）</t>
    <rPh sb="29" eb="31">
      <t>キイロ</t>
    </rPh>
    <rPh sb="32" eb="33">
      <t>ヌ</t>
    </rPh>
    <phoneticPr fontId="1"/>
  </si>
  <si>
    <t>引分</t>
    <rPh sb="0" eb="2">
      <t>ヒキワケ</t>
    </rPh>
    <phoneticPr fontId="1"/>
  </si>
  <si>
    <t>1H足</t>
    <rPh sb="2" eb="3">
      <t>アシ</t>
    </rPh>
    <phoneticPr fontId="1"/>
  </si>
  <si>
    <t>水平方向及びローソクの横並びは除く。ゴールデン（デット）クロス後のきれいな押し目買い（戻り売り）を狙う。</t>
    <rPh sb="0" eb="4">
      <t>スイヘイホウコウ</t>
    </rPh>
    <rPh sb="4" eb="5">
      <t>オヨ</t>
    </rPh>
    <rPh sb="11" eb="13">
      <t>ヨコナラ</t>
    </rPh>
    <rPh sb="15" eb="16">
      <t>ノゾ</t>
    </rPh>
    <rPh sb="31" eb="32">
      <t>ゴ</t>
    </rPh>
    <rPh sb="37" eb="38">
      <t>オ</t>
    </rPh>
    <rPh sb="39" eb="41">
      <t>メガ</t>
    </rPh>
    <rPh sb="43" eb="44">
      <t>モド</t>
    </rPh>
    <rPh sb="45" eb="46">
      <t>ウ</t>
    </rPh>
    <rPh sb="49" eb="50">
      <t>ネラ</t>
    </rPh>
    <phoneticPr fontId="1"/>
  </si>
  <si>
    <t>USDJPY</t>
    <phoneticPr fontId="1"/>
  </si>
  <si>
    <t>１．№11は、基本ルールをクリアーしており、一般的なＰＢの形をしていると思いますが、なぜ負けになるのか何か考察できますでしょうか？　　　　　　　　　　　　　　　　　　　　　　　　　　　　　　　　　　　　　　　　　　　　　　　　　　　　　　　　　　　　２．上昇もしくは下降トレンドがしっかりとしていることが必要不可欠な条件と思いますが、何かのインジケーターで確認する方法はありませんでしょうか？</t>
    <rPh sb="7" eb="9">
      <t>キホン</t>
    </rPh>
    <rPh sb="22" eb="25">
      <t>イッパンテキ</t>
    </rPh>
    <rPh sb="29" eb="30">
      <t>カタチ</t>
    </rPh>
    <rPh sb="36" eb="37">
      <t>オモ</t>
    </rPh>
    <rPh sb="44" eb="45">
      <t>マ</t>
    </rPh>
    <rPh sb="51" eb="52">
      <t>ナニ</t>
    </rPh>
    <rPh sb="53" eb="55">
      <t>コウサツ</t>
    </rPh>
    <rPh sb="127" eb="129">
      <t>ジョウショウ</t>
    </rPh>
    <rPh sb="133" eb="135">
      <t>カコウ</t>
    </rPh>
    <rPh sb="152" eb="157">
      <t>ヒツヨウフカケツ</t>
    </rPh>
    <rPh sb="158" eb="160">
      <t>ジョウケン</t>
    </rPh>
    <rPh sb="161" eb="162">
      <t>オモ</t>
    </rPh>
    <rPh sb="167" eb="168">
      <t>ナニ</t>
    </rPh>
    <rPh sb="178" eb="180">
      <t>カクニン</t>
    </rPh>
    <rPh sb="182" eb="184">
      <t>ホウホウ</t>
    </rPh>
    <phoneticPr fontId="1"/>
  </si>
</sst>
</file>

<file path=xl/styles.xml><?xml version="1.0" encoding="utf-8"?>
<styleSheet xmlns="http://schemas.openxmlformats.org/spreadsheetml/2006/main">
  <numFmts count="4">
    <numFmt numFmtId="176" formatCode="yyyy/m/d;@"/>
    <numFmt numFmtId="177" formatCode="#,##0_);[Red]\(#,##0\)"/>
    <numFmt numFmtId="178" formatCode="#,##0_ "/>
    <numFmt numFmtId="179" formatCode="0.0%"/>
  </numFmts>
  <fonts count="15">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b/>
      <sz val="12"/>
      <color indexed="8"/>
      <name val="ＭＳ Ｐゴシック"/>
      <family val="3"/>
      <charset val="128"/>
    </font>
    <font>
      <sz val="11"/>
      <name val="游ゴシック"/>
      <family val="2"/>
      <charset val="128"/>
      <scheme val="minor"/>
    </font>
    <font>
      <b/>
      <sz val="11"/>
      <name val="游ゴシック"/>
      <family val="3"/>
      <charset val="128"/>
      <scheme val="minor"/>
    </font>
    <font>
      <b/>
      <sz val="11"/>
      <color rgb="FFFF0000"/>
      <name val="游ゴシック"/>
      <family val="3"/>
      <charset val="128"/>
      <scheme val="minor"/>
    </font>
  </fonts>
  <fills count="3">
    <fill>
      <patternFill patternType="none"/>
    </fill>
    <fill>
      <patternFill patternType="gray125"/>
    </fill>
    <fill>
      <patternFill patternType="solid">
        <fgColor theme="8" tint="0.39997558519241921"/>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97">
    <xf numFmtId="0" fontId="0" fillId="0" borderId="0" xfId="0">
      <alignment vertical="center"/>
    </xf>
    <xf numFmtId="0" fontId="2" fillId="0" borderId="0" xfId="0" applyFont="1">
      <alignment vertical="center"/>
    </xf>
    <xf numFmtId="0" fontId="0" fillId="0" borderId="1" xfId="0" applyBorder="1">
      <alignment vertical="center"/>
    </xf>
    <xf numFmtId="0" fontId="0" fillId="0" borderId="0" xfId="0" applyBorder="1">
      <alignment vertical="center"/>
    </xf>
    <xf numFmtId="0" fontId="0" fillId="0" borderId="9" xfId="0" applyBorder="1">
      <alignment vertical="center"/>
    </xf>
    <xf numFmtId="176" fontId="0" fillId="0" borderId="12" xfId="0" applyNumberFormat="1" applyBorder="1">
      <alignment vertical="center"/>
    </xf>
    <xf numFmtId="176" fontId="0" fillId="0" borderId="11" xfId="0" applyNumberFormat="1" applyBorder="1">
      <alignment vertical="center"/>
    </xf>
    <xf numFmtId="0" fontId="2" fillId="0" borderId="0" xfId="0" applyFont="1" applyBorder="1">
      <alignment vertical="center"/>
    </xf>
    <xf numFmtId="0" fontId="2" fillId="0" borderId="9" xfId="0" applyFont="1"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0" fontId="2" fillId="0" borderId="5"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pplyBorder="1">
      <alignment vertical="center"/>
    </xf>
    <xf numFmtId="176" fontId="0" fillId="0" borderId="1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177" fontId="0" fillId="0" borderId="0" xfId="0" applyNumberFormat="1">
      <alignment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0" fillId="0" borderId="8" xfId="0" applyBorder="1" applyAlignment="1">
      <alignment horizontal="center" vertical="center"/>
    </xf>
    <xf numFmtId="0" fontId="9" fillId="0" borderId="3" xfId="0" applyFont="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10" fillId="0" borderId="0" xfId="2">
      <alignment vertical="center"/>
    </xf>
    <xf numFmtId="0" fontId="11" fillId="0" borderId="0" xfId="2" applyFont="1" applyAlignment="1">
      <alignment horizontal="center" vertical="center"/>
    </xf>
    <xf numFmtId="0" fontId="12" fillId="0" borderId="3" xfId="0" applyNumberFormat="1" applyFont="1" applyBorder="1">
      <alignment vertical="center"/>
    </xf>
    <xf numFmtId="0" fontId="12" fillId="0" borderId="4" xfId="0" applyNumberFormat="1" applyFont="1" applyBorder="1">
      <alignment vertical="center"/>
    </xf>
    <xf numFmtId="0" fontId="12" fillId="0" borderId="5" xfId="0" applyNumberFormat="1" applyFont="1" applyBorder="1">
      <alignment vertical="center"/>
    </xf>
    <xf numFmtId="0" fontId="12" fillId="0" borderId="8" xfId="0" applyNumberFormat="1" applyFont="1" applyBorder="1">
      <alignment vertical="center"/>
    </xf>
    <xf numFmtId="0" fontId="12" fillId="0" borderId="0" xfId="0" applyNumberFormat="1" applyFont="1" applyBorder="1">
      <alignment vertical="center"/>
    </xf>
    <xf numFmtId="0" fontId="12" fillId="0" borderId="9" xfId="0" applyNumberFormat="1" applyFont="1" applyBorder="1">
      <alignment vertical="center"/>
    </xf>
    <xf numFmtId="0" fontId="12" fillId="0" borderId="6" xfId="0" applyNumberFormat="1" applyFont="1" applyBorder="1">
      <alignment vertical="center"/>
    </xf>
    <xf numFmtId="0" fontId="12" fillId="0" borderId="1" xfId="0" applyNumberFormat="1" applyFont="1" applyBorder="1">
      <alignment vertical="center"/>
    </xf>
    <xf numFmtId="0" fontId="12" fillId="0" borderId="7" xfId="0" applyNumberFormat="1" applyFont="1" applyBorder="1">
      <alignment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38" fontId="13" fillId="0" borderId="13" xfId="1" applyFont="1" applyFill="1" applyBorder="1">
      <alignment vertical="center"/>
    </xf>
    <xf numFmtId="0" fontId="13" fillId="0" borderId="15" xfId="0" applyFont="1" applyBorder="1">
      <alignment vertical="center"/>
    </xf>
    <xf numFmtId="177" fontId="0" fillId="0" borderId="13" xfId="0" applyNumberFormat="1" applyFill="1" applyBorder="1">
      <alignment vertical="center"/>
    </xf>
    <xf numFmtId="177" fontId="0" fillId="0" borderId="14" xfId="0" applyNumberFormat="1" applyFill="1" applyBorder="1">
      <alignment vertical="center"/>
    </xf>
    <xf numFmtId="177" fontId="0" fillId="0" borderId="15" xfId="0" applyNumberFormat="1" applyFill="1" applyBorder="1">
      <alignment vertical="center"/>
    </xf>
    <xf numFmtId="9" fontId="2" fillId="0" borderId="0" xfId="0" applyNumberFormat="1" applyFont="1" applyBorder="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178" fontId="14" fillId="0" borderId="0" xfId="0" applyNumberFormat="1" applyFont="1">
      <alignment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10" fillId="0" borderId="0" xfId="2" applyAlignment="1">
      <alignment horizontal="left" vertical="top" wrapText="1"/>
    </xf>
    <xf numFmtId="0" fontId="10" fillId="0" borderId="0" xfId="2" applyAlignment="1">
      <alignment horizontal="left" vertical="top"/>
    </xf>
    <xf numFmtId="0" fontId="10" fillId="0" borderId="0" xfId="2" applyAlignment="1">
      <alignment vertical="top" wrapText="1"/>
    </xf>
    <xf numFmtId="0" fontId="10" fillId="0" borderId="0" xfId="2" applyAlignment="1">
      <alignment vertical="top"/>
    </xf>
  </cellXfs>
  <cellStyles count="4">
    <cellStyle name="パーセント" xfId="3" builtinId="5"/>
    <cellStyle name="桁区切り" xfId="1" builtinId="6"/>
    <cellStyle name="標準" xfId="0" builtinId="0"/>
    <cellStyle name="標準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19</xdr:col>
      <xdr:colOff>638175</xdr:colOff>
      <xdr:row>21</xdr:row>
      <xdr:rowOff>209550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04825" y="476250"/>
          <a:ext cx="12982575" cy="4733925"/>
        </a:xfrm>
        <a:prstGeom prst="rect">
          <a:avLst/>
        </a:prstGeom>
        <a:noFill/>
      </xdr:spPr>
    </xdr:pic>
    <xdr:clientData/>
  </xdr:twoCellAnchor>
  <xdr:twoCellAnchor editAs="oneCell">
    <xdr:from>
      <xdr:col>1</xdr:col>
      <xdr:colOff>0</xdr:colOff>
      <xdr:row>31</xdr:row>
      <xdr:rowOff>0</xdr:rowOff>
    </xdr:from>
    <xdr:to>
      <xdr:col>19</xdr:col>
      <xdr:colOff>624367</xdr:colOff>
      <xdr:row>50</xdr:row>
      <xdr:rowOff>78060</xdr:rowOff>
    </xdr:to>
    <xdr:pic>
      <xdr:nvPicPr>
        <xdr:cNvPr id="3" name="図 2"/>
        <xdr:cNvPicPr>
          <a:picLocks noChangeAspect="1"/>
        </xdr:cNvPicPr>
      </xdr:nvPicPr>
      <xdr:blipFill>
        <a:blip xmlns:r="http://schemas.openxmlformats.org/officeDocument/2006/relationships" r:embed="rId2" cstate="print"/>
        <a:stretch>
          <a:fillRect/>
        </a:stretch>
      </xdr:blipFill>
      <xdr:spPr>
        <a:xfrm>
          <a:off x="504825" y="7381875"/>
          <a:ext cx="12968767" cy="4602435"/>
        </a:xfrm>
        <a:prstGeom prst="rect">
          <a:avLst/>
        </a:prstGeom>
      </xdr:spPr>
    </xdr:pic>
    <xdr:clientData/>
  </xdr:twoCellAnchor>
  <xdr:twoCellAnchor editAs="oneCell">
    <xdr:from>
      <xdr:col>1</xdr:col>
      <xdr:colOff>0</xdr:colOff>
      <xdr:row>61</xdr:row>
      <xdr:rowOff>0</xdr:rowOff>
    </xdr:from>
    <xdr:to>
      <xdr:col>19</xdr:col>
      <xdr:colOff>633896</xdr:colOff>
      <xdr:row>81</xdr:row>
      <xdr:rowOff>30512</xdr:rowOff>
    </xdr:to>
    <xdr:pic>
      <xdr:nvPicPr>
        <xdr:cNvPr id="4" name="図 3"/>
        <xdr:cNvPicPr>
          <a:picLocks noChangeAspect="1"/>
        </xdr:cNvPicPr>
      </xdr:nvPicPr>
      <xdr:blipFill>
        <a:blip xmlns:r="http://schemas.openxmlformats.org/officeDocument/2006/relationships" r:embed="rId3" cstate="print"/>
        <a:stretch>
          <a:fillRect/>
        </a:stretch>
      </xdr:blipFill>
      <xdr:spPr>
        <a:xfrm>
          <a:off x="504825" y="14525625"/>
          <a:ext cx="12978296" cy="4793012"/>
        </a:xfrm>
        <a:prstGeom prst="rect">
          <a:avLst/>
        </a:prstGeom>
      </xdr:spPr>
    </xdr:pic>
    <xdr:clientData/>
  </xdr:twoCellAnchor>
  <xdr:twoCellAnchor editAs="oneCell">
    <xdr:from>
      <xdr:col>1</xdr:col>
      <xdr:colOff>0</xdr:colOff>
      <xdr:row>91</xdr:row>
      <xdr:rowOff>0</xdr:rowOff>
    </xdr:from>
    <xdr:to>
      <xdr:col>19</xdr:col>
      <xdr:colOff>605309</xdr:colOff>
      <xdr:row>110</xdr:row>
      <xdr:rowOff>68531</xdr:rowOff>
    </xdr:to>
    <xdr:pic>
      <xdr:nvPicPr>
        <xdr:cNvPr id="5" name="図 4"/>
        <xdr:cNvPicPr>
          <a:picLocks noChangeAspect="1"/>
        </xdr:cNvPicPr>
      </xdr:nvPicPr>
      <xdr:blipFill>
        <a:blip xmlns:r="http://schemas.openxmlformats.org/officeDocument/2006/relationships" r:embed="rId4" cstate="print"/>
        <a:stretch>
          <a:fillRect/>
        </a:stretch>
      </xdr:blipFill>
      <xdr:spPr>
        <a:xfrm>
          <a:off x="504825" y="21669375"/>
          <a:ext cx="12949709" cy="4592906"/>
        </a:xfrm>
        <a:prstGeom prst="rect">
          <a:avLst/>
        </a:prstGeom>
      </xdr:spPr>
    </xdr:pic>
    <xdr:clientData/>
  </xdr:twoCellAnchor>
  <xdr:twoCellAnchor editAs="oneCell">
    <xdr:from>
      <xdr:col>1</xdr:col>
      <xdr:colOff>0</xdr:colOff>
      <xdr:row>121</xdr:row>
      <xdr:rowOff>0</xdr:rowOff>
    </xdr:from>
    <xdr:to>
      <xdr:col>19</xdr:col>
      <xdr:colOff>624367</xdr:colOff>
      <xdr:row>140</xdr:row>
      <xdr:rowOff>20887</xdr:rowOff>
    </xdr:to>
    <xdr:pic>
      <xdr:nvPicPr>
        <xdr:cNvPr id="6" name="図 5"/>
        <xdr:cNvPicPr>
          <a:picLocks noChangeAspect="1"/>
        </xdr:cNvPicPr>
      </xdr:nvPicPr>
      <xdr:blipFill>
        <a:blip xmlns:r="http://schemas.openxmlformats.org/officeDocument/2006/relationships" r:embed="rId5" cstate="print"/>
        <a:stretch>
          <a:fillRect/>
        </a:stretch>
      </xdr:blipFill>
      <xdr:spPr>
        <a:xfrm>
          <a:off x="504825" y="28813125"/>
          <a:ext cx="12968767" cy="4545262"/>
        </a:xfrm>
        <a:prstGeom prst="rect">
          <a:avLst/>
        </a:prstGeom>
      </xdr:spPr>
    </xdr:pic>
    <xdr:clientData/>
  </xdr:twoCellAnchor>
  <xdr:twoCellAnchor editAs="oneCell">
    <xdr:from>
      <xdr:col>1</xdr:col>
      <xdr:colOff>0</xdr:colOff>
      <xdr:row>151</xdr:row>
      <xdr:rowOff>0</xdr:rowOff>
    </xdr:from>
    <xdr:to>
      <xdr:col>19</xdr:col>
      <xdr:colOff>643425</xdr:colOff>
      <xdr:row>170</xdr:row>
      <xdr:rowOff>49474</xdr:rowOff>
    </xdr:to>
    <xdr:pic>
      <xdr:nvPicPr>
        <xdr:cNvPr id="7" name="図 6"/>
        <xdr:cNvPicPr>
          <a:picLocks noChangeAspect="1"/>
        </xdr:cNvPicPr>
      </xdr:nvPicPr>
      <xdr:blipFill>
        <a:blip xmlns:r="http://schemas.openxmlformats.org/officeDocument/2006/relationships" r:embed="rId6" cstate="print"/>
        <a:stretch>
          <a:fillRect/>
        </a:stretch>
      </xdr:blipFill>
      <xdr:spPr>
        <a:xfrm>
          <a:off x="504825" y="35956875"/>
          <a:ext cx="12987825" cy="4573849"/>
        </a:xfrm>
        <a:prstGeom prst="rect">
          <a:avLst/>
        </a:prstGeom>
      </xdr:spPr>
    </xdr:pic>
    <xdr:clientData/>
  </xdr:twoCellAnchor>
  <xdr:twoCellAnchor editAs="oneCell">
    <xdr:from>
      <xdr:col>1</xdr:col>
      <xdr:colOff>0</xdr:colOff>
      <xdr:row>181</xdr:row>
      <xdr:rowOff>0</xdr:rowOff>
    </xdr:from>
    <xdr:to>
      <xdr:col>19</xdr:col>
      <xdr:colOff>586252</xdr:colOff>
      <xdr:row>200</xdr:row>
      <xdr:rowOff>201935</xdr:rowOff>
    </xdr:to>
    <xdr:pic>
      <xdr:nvPicPr>
        <xdr:cNvPr id="8" name="図 7"/>
        <xdr:cNvPicPr>
          <a:picLocks noChangeAspect="1"/>
        </xdr:cNvPicPr>
      </xdr:nvPicPr>
      <xdr:blipFill>
        <a:blip xmlns:r="http://schemas.openxmlformats.org/officeDocument/2006/relationships" r:embed="rId7" cstate="print"/>
        <a:stretch>
          <a:fillRect/>
        </a:stretch>
      </xdr:blipFill>
      <xdr:spPr>
        <a:xfrm>
          <a:off x="504825" y="43100625"/>
          <a:ext cx="12930652" cy="4726310"/>
        </a:xfrm>
        <a:prstGeom prst="rect">
          <a:avLst/>
        </a:prstGeom>
      </xdr:spPr>
    </xdr:pic>
    <xdr:clientData/>
  </xdr:twoCellAnchor>
  <xdr:twoCellAnchor editAs="oneCell">
    <xdr:from>
      <xdr:col>1</xdr:col>
      <xdr:colOff>0</xdr:colOff>
      <xdr:row>211</xdr:row>
      <xdr:rowOff>0</xdr:rowOff>
    </xdr:from>
    <xdr:to>
      <xdr:col>19</xdr:col>
      <xdr:colOff>605309</xdr:colOff>
      <xdr:row>230</xdr:row>
      <xdr:rowOff>20887</xdr:rowOff>
    </xdr:to>
    <xdr:pic>
      <xdr:nvPicPr>
        <xdr:cNvPr id="9" name="図 8"/>
        <xdr:cNvPicPr>
          <a:picLocks noChangeAspect="1"/>
        </xdr:cNvPicPr>
      </xdr:nvPicPr>
      <xdr:blipFill>
        <a:blip xmlns:r="http://schemas.openxmlformats.org/officeDocument/2006/relationships" r:embed="rId8" cstate="print"/>
        <a:stretch>
          <a:fillRect/>
        </a:stretch>
      </xdr:blipFill>
      <xdr:spPr>
        <a:xfrm>
          <a:off x="504825" y="50244375"/>
          <a:ext cx="12949709" cy="4545262"/>
        </a:xfrm>
        <a:prstGeom prst="rect">
          <a:avLst/>
        </a:prstGeom>
      </xdr:spPr>
    </xdr:pic>
    <xdr:clientData/>
  </xdr:twoCellAnchor>
  <xdr:twoCellAnchor editAs="oneCell">
    <xdr:from>
      <xdr:col>1</xdr:col>
      <xdr:colOff>0</xdr:colOff>
      <xdr:row>241</xdr:row>
      <xdr:rowOff>0</xdr:rowOff>
    </xdr:from>
    <xdr:to>
      <xdr:col>19</xdr:col>
      <xdr:colOff>614838</xdr:colOff>
      <xdr:row>260</xdr:row>
      <xdr:rowOff>135233</xdr:rowOff>
    </xdr:to>
    <xdr:pic>
      <xdr:nvPicPr>
        <xdr:cNvPr id="10" name="図 9"/>
        <xdr:cNvPicPr>
          <a:picLocks noChangeAspect="1"/>
        </xdr:cNvPicPr>
      </xdr:nvPicPr>
      <xdr:blipFill>
        <a:blip xmlns:r="http://schemas.openxmlformats.org/officeDocument/2006/relationships" r:embed="rId9" cstate="print"/>
        <a:stretch>
          <a:fillRect/>
        </a:stretch>
      </xdr:blipFill>
      <xdr:spPr>
        <a:xfrm>
          <a:off x="504825" y="57388125"/>
          <a:ext cx="12959238" cy="4659608"/>
        </a:xfrm>
        <a:prstGeom prst="rect">
          <a:avLst/>
        </a:prstGeom>
      </xdr:spPr>
    </xdr:pic>
    <xdr:clientData/>
  </xdr:twoCellAnchor>
  <xdr:twoCellAnchor editAs="oneCell">
    <xdr:from>
      <xdr:col>1</xdr:col>
      <xdr:colOff>0</xdr:colOff>
      <xdr:row>271</xdr:row>
      <xdr:rowOff>0</xdr:rowOff>
    </xdr:from>
    <xdr:to>
      <xdr:col>19</xdr:col>
      <xdr:colOff>586252</xdr:colOff>
      <xdr:row>290</xdr:row>
      <xdr:rowOff>125705</xdr:rowOff>
    </xdr:to>
    <xdr:pic>
      <xdr:nvPicPr>
        <xdr:cNvPr id="11" name="図 10"/>
        <xdr:cNvPicPr>
          <a:picLocks noChangeAspect="1"/>
        </xdr:cNvPicPr>
      </xdr:nvPicPr>
      <xdr:blipFill>
        <a:blip xmlns:r="http://schemas.openxmlformats.org/officeDocument/2006/relationships" r:embed="rId10" cstate="print"/>
        <a:stretch>
          <a:fillRect/>
        </a:stretch>
      </xdr:blipFill>
      <xdr:spPr>
        <a:xfrm>
          <a:off x="504825" y="64531875"/>
          <a:ext cx="12930652" cy="4650080"/>
        </a:xfrm>
        <a:prstGeom prst="rect">
          <a:avLst/>
        </a:prstGeom>
      </xdr:spPr>
    </xdr:pic>
    <xdr:clientData/>
  </xdr:twoCellAnchor>
  <xdr:twoCellAnchor editAs="oneCell">
    <xdr:from>
      <xdr:col>1</xdr:col>
      <xdr:colOff>0</xdr:colOff>
      <xdr:row>301</xdr:row>
      <xdr:rowOff>0</xdr:rowOff>
    </xdr:from>
    <xdr:to>
      <xdr:col>19</xdr:col>
      <xdr:colOff>614838</xdr:colOff>
      <xdr:row>320</xdr:row>
      <xdr:rowOff>230522</xdr:rowOff>
    </xdr:to>
    <xdr:pic>
      <xdr:nvPicPr>
        <xdr:cNvPr id="12" name="図 11"/>
        <xdr:cNvPicPr>
          <a:picLocks noChangeAspect="1"/>
        </xdr:cNvPicPr>
      </xdr:nvPicPr>
      <xdr:blipFill>
        <a:blip xmlns:r="http://schemas.openxmlformats.org/officeDocument/2006/relationships" r:embed="rId11" cstate="print"/>
        <a:stretch>
          <a:fillRect/>
        </a:stretch>
      </xdr:blipFill>
      <xdr:spPr>
        <a:xfrm>
          <a:off x="504825" y="71675625"/>
          <a:ext cx="12959238" cy="4754897"/>
        </a:xfrm>
        <a:prstGeom prst="rect">
          <a:avLst/>
        </a:prstGeom>
      </xdr:spPr>
    </xdr:pic>
    <xdr:clientData/>
  </xdr:twoCellAnchor>
  <xdr:twoCellAnchor editAs="oneCell">
    <xdr:from>
      <xdr:col>1</xdr:col>
      <xdr:colOff>0</xdr:colOff>
      <xdr:row>331</xdr:row>
      <xdr:rowOff>0</xdr:rowOff>
    </xdr:from>
    <xdr:to>
      <xdr:col>19</xdr:col>
      <xdr:colOff>614838</xdr:colOff>
      <xdr:row>350</xdr:row>
      <xdr:rowOff>59003</xdr:rowOff>
    </xdr:to>
    <xdr:pic>
      <xdr:nvPicPr>
        <xdr:cNvPr id="13" name="図 12"/>
        <xdr:cNvPicPr>
          <a:picLocks noChangeAspect="1"/>
        </xdr:cNvPicPr>
      </xdr:nvPicPr>
      <xdr:blipFill>
        <a:blip xmlns:r="http://schemas.openxmlformats.org/officeDocument/2006/relationships" r:embed="rId12" cstate="print"/>
        <a:stretch>
          <a:fillRect/>
        </a:stretch>
      </xdr:blipFill>
      <xdr:spPr>
        <a:xfrm>
          <a:off x="504825" y="78819375"/>
          <a:ext cx="12959238" cy="4583378"/>
        </a:xfrm>
        <a:prstGeom prst="rect">
          <a:avLst/>
        </a:prstGeom>
      </xdr:spPr>
    </xdr:pic>
    <xdr:clientData/>
  </xdr:twoCellAnchor>
  <xdr:twoCellAnchor editAs="oneCell">
    <xdr:from>
      <xdr:col>1</xdr:col>
      <xdr:colOff>0</xdr:colOff>
      <xdr:row>361</xdr:row>
      <xdr:rowOff>0</xdr:rowOff>
    </xdr:from>
    <xdr:to>
      <xdr:col>19</xdr:col>
      <xdr:colOff>614838</xdr:colOff>
      <xdr:row>380</xdr:row>
      <xdr:rowOff>173349</xdr:rowOff>
    </xdr:to>
    <xdr:pic>
      <xdr:nvPicPr>
        <xdr:cNvPr id="14" name="図 13"/>
        <xdr:cNvPicPr>
          <a:picLocks noChangeAspect="1"/>
        </xdr:cNvPicPr>
      </xdr:nvPicPr>
      <xdr:blipFill>
        <a:blip xmlns:r="http://schemas.openxmlformats.org/officeDocument/2006/relationships" r:embed="rId13" cstate="print"/>
        <a:stretch>
          <a:fillRect/>
        </a:stretch>
      </xdr:blipFill>
      <xdr:spPr>
        <a:xfrm>
          <a:off x="504825" y="85963125"/>
          <a:ext cx="12959238" cy="4697724"/>
        </a:xfrm>
        <a:prstGeom prst="rect">
          <a:avLst/>
        </a:prstGeom>
      </xdr:spPr>
    </xdr:pic>
    <xdr:clientData/>
  </xdr:twoCellAnchor>
  <xdr:twoCellAnchor editAs="oneCell">
    <xdr:from>
      <xdr:col>1</xdr:col>
      <xdr:colOff>0</xdr:colOff>
      <xdr:row>391</xdr:row>
      <xdr:rowOff>0</xdr:rowOff>
    </xdr:from>
    <xdr:to>
      <xdr:col>19</xdr:col>
      <xdr:colOff>643425</xdr:colOff>
      <xdr:row>410</xdr:row>
      <xdr:rowOff>97118</xdr:rowOff>
    </xdr:to>
    <xdr:pic>
      <xdr:nvPicPr>
        <xdr:cNvPr id="15" name="図 14"/>
        <xdr:cNvPicPr>
          <a:picLocks noChangeAspect="1"/>
        </xdr:cNvPicPr>
      </xdr:nvPicPr>
      <xdr:blipFill>
        <a:blip xmlns:r="http://schemas.openxmlformats.org/officeDocument/2006/relationships" r:embed="rId14" cstate="print"/>
        <a:stretch>
          <a:fillRect/>
        </a:stretch>
      </xdr:blipFill>
      <xdr:spPr>
        <a:xfrm>
          <a:off x="504825" y="93106875"/>
          <a:ext cx="12987825" cy="4621493"/>
        </a:xfrm>
        <a:prstGeom prst="rect">
          <a:avLst/>
        </a:prstGeom>
      </xdr:spPr>
    </xdr:pic>
    <xdr:clientData/>
  </xdr:twoCellAnchor>
  <xdr:twoCellAnchor editAs="oneCell">
    <xdr:from>
      <xdr:col>1</xdr:col>
      <xdr:colOff>0</xdr:colOff>
      <xdr:row>421</xdr:row>
      <xdr:rowOff>0</xdr:rowOff>
    </xdr:from>
    <xdr:to>
      <xdr:col>19</xdr:col>
      <xdr:colOff>643425</xdr:colOff>
      <xdr:row>440</xdr:row>
      <xdr:rowOff>182878</xdr:rowOff>
    </xdr:to>
    <xdr:pic>
      <xdr:nvPicPr>
        <xdr:cNvPr id="16" name="図 15"/>
        <xdr:cNvPicPr>
          <a:picLocks noChangeAspect="1"/>
        </xdr:cNvPicPr>
      </xdr:nvPicPr>
      <xdr:blipFill>
        <a:blip xmlns:r="http://schemas.openxmlformats.org/officeDocument/2006/relationships" r:embed="rId15" cstate="print"/>
        <a:stretch>
          <a:fillRect/>
        </a:stretch>
      </xdr:blipFill>
      <xdr:spPr>
        <a:xfrm>
          <a:off x="504825" y="100250625"/>
          <a:ext cx="12987825" cy="4707253"/>
        </a:xfrm>
        <a:prstGeom prst="rect">
          <a:avLst/>
        </a:prstGeom>
      </xdr:spPr>
    </xdr:pic>
    <xdr:clientData/>
  </xdr:twoCellAnchor>
  <xdr:twoCellAnchor editAs="oneCell">
    <xdr:from>
      <xdr:col>1</xdr:col>
      <xdr:colOff>0</xdr:colOff>
      <xdr:row>451</xdr:row>
      <xdr:rowOff>0</xdr:rowOff>
    </xdr:from>
    <xdr:to>
      <xdr:col>19</xdr:col>
      <xdr:colOff>605309</xdr:colOff>
      <xdr:row>470</xdr:row>
      <xdr:rowOff>49474</xdr:rowOff>
    </xdr:to>
    <xdr:pic>
      <xdr:nvPicPr>
        <xdr:cNvPr id="17" name="図 16"/>
        <xdr:cNvPicPr>
          <a:picLocks noChangeAspect="1"/>
        </xdr:cNvPicPr>
      </xdr:nvPicPr>
      <xdr:blipFill>
        <a:blip xmlns:r="http://schemas.openxmlformats.org/officeDocument/2006/relationships" r:embed="rId16" cstate="print"/>
        <a:stretch>
          <a:fillRect/>
        </a:stretch>
      </xdr:blipFill>
      <xdr:spPr>
        <a:xfrm>
          <a:off x="504825" y="107394375"/>
          <a:ext cx="12949709" cy="4573849"/>
        </a:xfrm>
        <a:prstGeom prst="rect">
          <a:avLst/>
        </a:prstGeom>
      </xdr:spPr>
    </xdr:pic>
    <xdr:clientData/>
  </xdr:twoCellAnchor>
  <xdr:twoCellAnchor editAs="oneCell">
    <xdr:from>
      <xdr:col>1</xdr:col>
      <xdr:colOff>0</xdr:colOff>
      <xdr:row>481</xdr:row>
      <xdr:rowOff>0</xdr:rowOff>
    </xdr:from>
    <xdr:to>
      <xdr:col>19</xdr:col>
      <xdr:colOff>643425</xdr:colOff>
      <xdr:row>500</xdr:row>
      <xdr:rowOff>20887</xdr:rowOff>
    </xdr:to>
    <xdr:pic>
      <xdr:nvPicPr>
        <xdr:cNvPr id="18" name="図 17"/>
        <xdr:cNvPicPr>
          <a:picLocks noChangeAspect="1"/>
        </xdr:cNvPicPr>
      </xdr:nvPicPr>
      <xdr:blipFill>
        <a:blip xmlns:r="http://schemas.openxmlformats.org/officeDocument/2006/relationships" r:embed="rId17" cstate="print"/>
        <a:stretch>
          <a:fillRect/>
        </a:stretch>
      </xdr:blipFill>
      <xdr:spPr>
        <a:xfrm>
          <a:off x="504825" y="114538125"/>
          <a:ext cx="12987825" cy="4545262"/>
        </a:xfrm>
        <a:prstGeom prst="rect">
          <a:avLst/>
        </a:prstGeom>
      </xdr:spPr>
    </xdr:pic>
    <xdr:clientData/>
  </xdr:twoCellAnchor>
  <xdr:twoCellAnchor editAs="oneCell">
    <xdr:from>
      <xdr:col>1</xdr:col>
      <xdr:colOff>0</xdr:colOff>
      <xdr:row>511</xdr:row>
      <xdr:rowOff>0</xdr:rowOff>
    </xdr:from>
    <xdr:to>
      <xdr:col>19</xdr:col>
      <xdr:colOff>672011</xdr:colOff>
      <xdr:row>530</xdr:row>
      <xdr:rowOff>20887</xdr:rowOff>
    </xdr:to>
    <xdr:pic>
      <xdr:nvPicPr>
        <xdr:cNvPr id="19" name="図 18"/>
        <xdr:cNvPicPr>
          <a:picLocks noChangeAspect="1"/>
        </xdr:cNvPicPr>
      </xdr:nvPicPr>
      <xdr:blipFill>
        <a:blip xmlns:r="http://schemas.openxmlformats.org/officeDocument/2006/relationships" r:embed="rId18" cstate="print"/>
        <a:stretch>
          <a:fillRect/>
        </a:stretch>
      </xdr:blipFill>
      <xdr:spPr>
        <a:xfrm>
          <a:off x="504825" y="121681875"/>
          <a:ext cx="13016411" cy="4545262"/>
        </a:xfrm>
        <a:prstGeom prst="rect">
          <a:avLst/>
        </a:prstGeom>
      </xdr:spPr>
    </xdr:pic>
    <xdr:clientData/>
  </xdr:twoCellAnchor>
  <xdr:twoCellAnchor editAs="oneCell">
    <xdr:from>
      <xdr:col>1</xdr:col>
      <xdr:colOff>0</xdr:colOff>
      <xdr:row>541</xdr:row>
      <xdr:rowOff>0</xdr:rowOff>
    </xdr:from>
    <xdr:to>
      <xdr:col>19</xdr:col>
      <xdr:colOff>614838</xdr:colOff>
      <xdr:row>560</xdr:row>
      <xdr:rowOff>125705</xdr:rowOff>
    </xdr:to>
    <xdr:pic>
      <xdr:nvPicPr>
        <xdr:cNvPr id="20" name="図 19"/>
        <xdr:cNvPicPr>
          <a:picLocks noChangeAspect="1"/>
        </xdr:cNvPicPr>
      </xdr:nvPicPr>
      <xdr:blipFill>
        <a:blip xmlns:r="http://schemas.openxmlformats.org/officeDocument/2006/relationships" r:embed="rId19" cstate="print"/>
        <a:stretch>
          <a:fillRect/>
        </a:stretch>
      </xdr:blipFill>
      <xdr:spPr>
        <a:xfrm>
          <a:off x="504825" y="128825625"/>
          <a:ext cx="12959238" cy="4650080"/>
        </a:xfrm>
        <a:prstGeom prst="rect">
          <a:avLst/>
        </a:prstGeom>
      </xdr:spPr>
    </xdr:pic>
    <xdr:clientData/>
  </xdr:twoCellAnchor>
  <xdr:twoCellAnchor editAs="oneCell">
    <xdr:from>
      <xdr:col>1</xdr:col>
      <xdr:colOff>0</xdr:colOff>
      <xdr:row>571</xdr:row>
      <xdr:rowOff>0</xdr:rowOff>
    </xdr:from>
    <xdr:to>
      <xdr:col>19</xdr:col>
      <xdr:colOff>605309</xdr:colOff>
      <xdr:row>590</xdr:row>
      <xdr:rowOff>59003</xdr:rowOff>
    </xdr:to>
    <xdr:pic>
      <xdr:nvPicPr>
        <xdr:cNvPr id="21" name="図 20"/>
        <xdr:cNvPicPr>
          <a:picLocks noChangeAspect="1"/>
        </xdr:cNvPicPr>
      </xdr:nvPicPr>
      <xdr:blipFill>
        <a:blip xmlns:r="http://schemas.openxmlformats.org/officeDocument/2006/relationships" r:embed="rId20" cstate="print"/>
        <a:stretch>
          <a:fillRect/>
        </a:stretch>
      </xdr:blipFill>
      <xdr:spPr>
        <a:xfrm>
          <a:off x="504825" y="135969375"/>
          <a:ext cx="12949709" cy="4583378"/>
        </a:xfrm>
        <a:prstGeom prst="rect">
          <a:avLst/>
        </a:prstGeom>
      </xdr:spPr>
    </xdr:pic>
    <xdr:clientData/>
  </xdr:twoCellAnchor>
  <xdr:twoCellAnchor editAs="oneCell">
    <xdr:from>
      <xdr:col>1</xdr:col>
      <xdr:colOff>0</xdr:colOff>
      <xdr:row>601</xdr:row>
      <xdr:rowOff>0</xdr:rowOff>
    </xdr:from>
    <xdr:to>
      <xdr:col>19</xdr:col>
      <xdr:colOff>652954</xdr:colOff>
      <xdr:row>620</xdr:row>
      <xdr:rowOff>1829</xdr:rowOff>
    </xdr:to>
    <xdr:pic>
      <xdr:nvPicPr>
        <xdr:cNvPr id="22" name="図 21"/>
        <xdr:cNvPicPr>
          <a:picLocks noChangeAspect="1"/>
        </xdr:cNvPicPr>
      </xdr:nvPicPr>
      <xdr:blipFill>
        <a:blip xmlns:r="http://schemas.openxmlformats.org/officeDocument/2006/relationships" r:embed="rId21" cstate="print"/>
        <a:stretch>
          <a:fillRect/>
        </a:stretch>
      </xdr:blipFill>
      <xdr:spPr>
        <a:xfrm>
          <a:off x="504825" y="143113125"/>
          <a:ext cx="12997354" cy="4526204"/>
        </a:xfrm>
        <a:prstGeom prst="rect">
          <a:avLst/>
        </a:prstGeom>
      </xdr:spPr>
    </xdr:pic>
    <xdr:clientData/>
  </xdr:twoCellAnchor>
  <xdr:twoCellAnchor editAs="oneCell">
    <xdr:from>
      <xdr:col>1</xdr:col>
      <xdr:colOff>0</xdr:colOff>
      <xdr:row>630</xdr:row>
      <xdr:rowOff>0</xdr:rowOff>
    </xdr:from>
    <xdr:to>
      <xdr:col>19</xdr:col>
      <xdr:colOff>614838</xdr:colOff>
      <xdr:row>649</xdr:row>
      <xdr:rowOff>87589</xdr:rowOff>
    </xdr:to>
    <xdr:pic>
      <xdr:nvPicPr>
        <xdr:cNvPr id="23" name="図 22"/>
        <xdr:cNvPicPr>
          <a:picLocks noChangeAspect="1"/>
        </xdr:cNvPicPr>
      </xdr:nvPicPr>
      <xdr:blipFill>
        <a:blip xmlns:r="http://schemas.openxmlformats.org/officeDocument/2006/relationships" r:embed="rId22" cstate="print"/>
        <a:stretch>
          <a:fillRect/>
        </a:stretch>
      </xdr:blipFill>
      <xdr:spPr>
        <a:xfrm>
          <a:off x="504825" y="150018750"/>
          <a:ext cx="12959238" cy="4611964"/>
        </a:xfrm>
        <a:prstGeom prst="rect">
          <a:avLst/>
        </a:prstGeom>
      </xdr:spPr>
    </xdr:pic>
    <xdr:clientData/>
  </xdr:twoCellAnchor>
  <xdr:twoCellAnchor editAs="oneCell">
    <xdr:from>
      <xdr:col>1</xdr:col>
      <xdr:colOff>0</xdr:colOff>
      <xdr:row>660</xdr:row>
      <xdr:rowOff>0</xdr:rowOff>
    </xdr:from>
    <xdr:to>
      <xdr:col>19</xdr:col>
      <xdr:colOff>633896</xdr:colOff>
      <xdr:row>679</xdr:row>
      <xdr:rowOff>87589</xdr:rowOff>
    </xdr:to>
    <xdr:pic>
      <xdr:nvPicPr>
        <xdr:cNvPr id="24" name="図 23"/>
        <xdr:cNvPicPr>
          <a:picLocks noChangeAspect="1"/>
        </xdr:cNvPicPr>
      </xdr:nvPicPr>
      <xdr:blipFill>
        <a:blip xmlns:r="http://schemas.openxmlformats.org/officeDocument/2006/relationships" r:embed="rId23" cstate="print"/>
        <a:stretch>
          <a:fillRect/>
        </a:stretch>
      </xdr:blipFill>
      <xdr:spPr>
        <a:xfrm>
          <a:off x="504825" y="157162500"/>
          <a:ext cx="12978296" cy="4611964"/>
        </a:xfrm>
        <a:prstGeom prst="rect">
          <a:avLst/>
        </a:prstGeom>
      </xdr:spPr>
    </xdr:pic>
    <xdr:clientData/>
  </xdr:twoCellAnchor>
  <xdr:twoCellAnchor editAs="oneCell">
    <xdr:from>
      <xdr:col>1</xdr:col>
      <xdr:colOff>0</xdr:colOff>
      <xdr:row>690</xdr:row>
      <xdr:rowOff>0</xdr:rowOff>
    </xdr:from>
    <xdr:to>
      <xdr:col>19</xdr:col>
      <xdr:colOff>652954</xdr:colOff>
      <xdr:row>709</xdr:row>
      <xdr:rowOff>192407</xdr:rowOff>
    </xdr:to>
    <xdr:pic>
      <xdr:nvPicPr>
        <xdr:cNvPr id="26" name="図 25"/>
        <xdr:cNvPicPr>
          <a:picLocks noChangeAspect="1"/>
        </xdr:cNvPicPr>
      </xdr:nvPicPr>
      <xdr:blipFill>
        <a:blip xmlns:r="http://schemas.openxmlformats.org/officeDocument/2006/relationships" r:embed="rId24" cstate="print"/>
        <a:stretch>
          <a:fillRect/>
        </a:stretch>
      </xdr:blipFill>
      <xdr:spPr>
        <a:xfrm>
          <a:off x="504825" y="164306250"/>
          <a:ext cx="12997354" cy="4716782"/>
        </a:xfrm>
        <a:prstGeom prst="rect">
          <a:avLst/>
        </a:prstGeom>
      </xdr:spPr>
    </xdr:pic>
    <xdr:clientData/>
  </xdr:twoCellAnchor>
  <xdr:twoCellAnchor editAs="oneCell">
    <xdr:from>
      <xdr:col>1</xdr:col>
      <xdr:colOff>0</xdr:colOff>
      <xdr:row>720</xdr:row>
      <xdr:rowOff>0</xdr:rowOff>
    </xdr:from>
    <xdr:to>
      <xdr:col>19</xdr:col>
      <xdr:colOff>624367</xdr:colOff>
      <xdr:row>740</xdr:row>
      <xdr:rowOff>135330</xdr:rowOff>
    </xdr:to>
    <xdr:pic>
      <xdr:nvPicPr>
        <xdr:cNvPr id="27" name="図 26"/>
        <xdr:cNvPicPr>
          <a:picLocks noChangeAspect="1"/>
        </xdr:cNvPicPr>
      </xdr:nvPicPr>
      <xdr:blipFill>
        <a:blip xmlns:r="http://schemas.openxmlformats.org/officeDocument/2006/relationships" r:embed="rId25" cstate="print"/>
        <a:stretch>
          <a:fillRect/>
        </a:stretch>
      </xdr:blipFill>
      <xdr:spPr>
        <a:xfrm>
          <a:off x="504825" y="171450000"/>
          <a:ext cx="12968767" cy="4897830"/>
        </a:xfrm>
        <a:prstGeom prst="rect">
          <a:avLst/>
        </a:prstGeom>
      </xdr:spPr>
    </xdr:pic>
    <xdr:clientData/>
  </xdr:twoCellAnchor>
  <xdr:twoCellAnchor editAs="oneCell">
    <xdr:from>
      <xdr:col>1</xdr:col>
      <xdr:colOff>0</xdr:colOff>
      <xdr:row>750</xdr:row>
      <xdr:rowOff>0</xdr:rowOff>
    </xdr:from>
    <xdr:to>
      <xdr:col>19</xdr:col>
      <xdr:colOff>672011</xdr:colOff>
      <xdr:row>769</xdr:row>
      <xdr:rowOff>211464</xdr:rowOff>
    </xdr:to>
    <xdr:pic>
      <xdr:nvPicPr>
        <xdr:cNvPr id="28" name="図 27"/>
        <xdr:cNvPicPr>
          <a:picLocks noChangeAspect="1"/>
        </xdr:cNvPicPr>
      </xdr:nvPicPr>
      <xdr:blipFill>
        <a:blip xmlns:r="http://schemas.openxmlformats.org/officeDocument/2006/relationships" r:embed="rId26" cstate="print"/>
        <a:stretch>
          <a:fillRect/>
        </a:stretch>
      </xdr:blipFill>
      <xdr:spPr>
        <a:xfrm>
          <a:off x="504825" y="178593750"/>
          <a:ext cx="13016411" cy="4735839"/>
        </a:xfrm>
        <a:prstGeom prst="rect">
          <a:avLst/>
        </a:prstGeom>
      </xdr:spPr>
    </xdr:pic>
    <xdr:clientData/>
  </xdr:twoCellAnchor>
  <xdr:twoCellAnchor editAs="oneCell">
    <xdr:from>
      <xdr:col>1</xdr:col>
      <xdr:colOff>0</xdr:colOff>
      <xdr:row>780</xdr:row>
      <xdr:rowOff>0</xdr:rowOff>
    </xdr:from>
    <xdr:to>
      <xdr:col>19</xdr:col>
      <xdr:colOff>595780</xdr:colOff>
      <xdr:row>799</xdr:row>
      <xdr:rowOff>30416</xdr:rowOff>
    </xdr:to>
    <xdr:pic>
      <xdr:nvPicPr>
        <xdr:cNvPr id="29" name="図 28"/>
        <xdr:cNvPicPr>
          <a:picLocks noChangeAspect="1"/>
        </xdr:cNvPicPr>
      </xdr:nvPicPr>
      <xdr:blipFill>
        <a:blip xmlns:r="http://schemas.openxmlformats.org/officeDocument/2006/relationships" r:embed="rId27" cstate="print"/>
        <a:stretch>
          <a:fillRect/>
        </a:stretch>
      </xdr:blipFill>
      <xdr:spPr>
        <a:xfrm>
          <a:off x="504825" y="185737500"/>
          <a:ext cx="12940180" cy="4554791"/>
        </a:xfrm>
        <a:prstGeom prst="rect">
          <a:avLst/>
        </a:prstGeom>
      </xdr:spPr>
    </xdr:pic>
    <xdr:clientData/>
  </xdr:twoCellAnchor>
  <xdr:twoCellAnchor editAs="oneCell">
    <xdr:from>
      <xdr:col>1</xdr:col>
      <xdr:colOff>0</xdr:colOff>
      <xdr:row>810</xdr:row>
      <xdr:rowOff>0</xdr:rowOff>
    </xdr:from>
    <xdr:to>
      <xdr:col>19</xdr:col>
      <xdr:colOff>624367</xdr:colOff>
      <xdr:row>829</xdr:row>
      <xdr:rowOff>87589</xdr:rowOff>
    </xdr:to>
    <xdr:pic>
      <xdr:nvPicPr>
        <xdr:cNvPr id="30" name="図 29"/>
        <xdr:cNvPicPr>
          <a:picLocks noChangeAspect="1"/>
        </xdr:cNvPicPr>
      </xdr:nvPicPr>
      <xdr:blipFill>
        <a:blip xmlns:r="http://schemas.openxmlformats.org/officeDocument/2006/relationships" r:embed="rId28" cstate="print"/>
        <a:stretch>
          <a:fillRect/>
        </a:stretch>
      </xdr:blipFill>
      <xdr:spPr>
        <a:xfrm>
          <a:off x="504825" y="192881250"/>
          <a:ext cx="12968767" cy="4611964"/>
        </a:xfrm>
        <a:prstGeom prst="rect">
          <a:avLst/>
        </a:prstGeom>
      </xdr:spPr>
    </xdr:pic>
    <xdr:clientData/>
  </xdr:twoCellAnchor>
  <xdr:twoCellAnchor editAs="oneCell">
    <xdr:from>
      <xdr:col>1</xdr:col>
      <xdr:colOff>0</xdr:colOff>
      <xdr:row>840</xdr:row>
      <xdr:rowOff>0</xdr:rowOff>
    </xdr:from>
    <xdr:to>
      <xdr:col>19</xdr:col>
      <xdr:colOff>614838</xdr:colOff>
      <xdr:row>859</xdr:row>
      <xdr:rowOff>20887</xdr:rowOff>
    </xdr:to>
    <xdr:pic>
      <xdr:nvPicPr>
        <xdr:cNvPr id="31" name="図 30"/>
        <xdr:cNvPicPr>
          <a:picLocks noChangeAspect="1"/>
        </xdr:cNvPicPr>
      </xdr:nvPicPr>
      <xdr:blipFill>
        <a:blip xmlns:r="http://schemas.openxmlformats.org/officeDocument/2006/relationships" r:embed="rId29" cstate="print"/>
        <a:stretch>
          <a:fillRect/>
        </a:stretch>
      </xdr:blipFill>
      <xdr:spPr>
        <a:xfrm>
          <a:off x="504825" y="200025000"/>
          <a:ext cx="12959238" cy="4545262"/>
        </a:xfrm>
        <a:prstGeom prst="rect">
          <a:avLst/>
        </a:prstGeom>
      </xdr:spPr>
    </xdr:pic>
    <xdr:clientData/>
  </xdr:twoCellAnchor>
  <xdr:twoCellAnchor editAs="oneCell">
    <xdr:from>
      <xdr:col>1</xdr:col>
      <xdr:colOff>0</xdr:colOff>
      <xdr:row>870</xdr:row>
      <xdr:rowOff>0</xdr:rowOff>
    </xdr:from>
    <xdr:to>
      <xdr:col>19</xdr:col>
      <xdr:colOff>643425</xdr:colOff>
      <xdr:row>889</xdr:row>
      <xdr:rowOff>163820</xdr:rowOff>
    </xdr:to>
    <xdr:pic>
      <xdr:nvPicPr>
        <xdr:cNvPr id="32" name="図 31"/>
        <xdr:cNvPicPr>
          <a:picLocks noChangeAspect="1"/>
        </xdr:cNvPicPr>
      </xdr:nvPicPr>
      <xdr:blipFill>
        <a:blip xmlns:r="http://schemas.openxmlformats.org/officeDocument/2006/relationships" r:embed="rId30" cstate="print"/>
        <a:stretch>
          <a:fillRect/>
        </a:stretch>
      </xdr:blipFill>
      <xdr:spPr>
        <a:xfrm>
          <a:off x="504825" y="207168750"/>
          <a:ext cx="12987825" cy="4688195"/>
        </a:xfrm>
        <a:prstGeom prst="rect">
          <a:avLst/>
        </a:prstGeom>
      </xdr:spPr>
    </xdr:pic>
    <xdr:clientData/>
  </xdr:twoCellAnchor>
  <xdr:twoCellAnchor editAs="oneCell">
    <xdr:from>
      <xdr:col>1</xdr:col>
      <xdr:colOff>0</xdr:colOff>
      <xdr:row>900</xdr:row>
      <xdr:rowOff>0</xdr:rowOff>
    </xdr:from>
    <xdr:to>
      <xdr:col>19</xdr:col>
      <xdr:colOff>652954</xdr:colOff>
      <xdr:row>919</xdr:row>
      <xdr:rowOff>135233</xdr:rowOff>
    </xdr:to>
    <xdr:pic>
      <xdr:nvPicPr>
        <xdr:cNvPr id="33" name="図 32"/>
        <xdr:cNvPicPr>
          <a:picLocks noChangeAspect="1"/>
        </xdr:cNvPicPr>
      </xdr:nvPicPr>
      <xdr:blipFill>
        <a:blip xmlns:r="http://schemas.openxmlformats.org/officeDocument/2006/relationships" r:embed="rId31" cstate="print"/>
        <a:stretch>
          <a:fillRect/>
        </a:stretch>
      </xdr:blipFill>
      <xdr:spPr>
        <a:xfrm>
          <a:off x="504825" y="214312500"/>
          <a:ext cx="12997354" cy="4659608"/>
        </a:xfrm>
        <a:prstGeom prst="rect">
          <a:avLst/>
        </a:prstGeom>
      </xdr:spPr>
    </xdr:pic>
    <xdr:clientData/>
  </xdr:twoCellAnchor>
  <xdr:twoCellAnchor editAs="oneCell">
    <xdr:from>
      <xdr:col>1</xdr:col>
      <xdr:colOff>0</xdr:colOff>
      <xdr:row>930</xdr:row>
      <xdr:rowOff>0</xdr:rowOff>
    </xdr:from>
    <xdr:to>
      <xdr:col>19</xdr:col>
      <xdr:colOff>652954</xdr:colOff>
      <xdr:row>949</xdr:row>
      <xdr:rowOff>11358</xdr:rowOff>
    </xdr:to>
    <xdr:pic>
      <xdr:nvPicPr>
        <xdr:cNvPr id="34" name="図 33"/>
        <xdr:cNvPicPr>
          <a:picLocks noChangeAspect="1"/>
        </xdr:cNvPicPr>
      </xdr:nvPicPr>
      <xdr:blipFill>
        <a:blip xmlns:r="http://schemas.openxmlformats.org/officeDocument/2006/relationships" r:embed="rId32" cstate="print"/>
        <a:stretch>
          <a:fillRect/>
        </a:stretch>
      </xdr:blipFill>
      <xdr:spPr>
        <a:xfrm>
          <a:off x="504825" y="221456250"/>
          <a:ext cx="12997354" cy="4535733"/>
        </a:xfrm>
        <a:prstGeom prst="rect">
          <a:avLst/>
        </a:prstGeom>
      </xdr:spPr>
    </xdr:pic>
    <xdr:clientData/>
  </xdr:twoCellAnchor>
  <xdr:twoCellAnchor editAs="oneCell">
    <xdr:from>
      <xdr:col>1</xdr:col>
      <xdr:colOff>0</xdr:colOff>
      <xdr:row>960</xdr:row>
      <xdr:rowOff>0</xdr:rowOff>
    </xdr:from>
    <xdr:to>
      <xdr:col>19</xdr:col>
      <xdr:colOff>605309</xdr:colOff>
      <xdr:row>979</xdr:row>
      <xdr:rowOff>106647</xdr:rowOff>
    </xdr:to>
    <xdr:pic>
      <xdr:nvPicPr>
        <xdr:cNvPr id="35" name="図 34"/>
        <xdr:cNvPicPr>
          <a:picLocks noChangeAspect="1"/>
        </xdr:cNvPicPr>
      </xdr:nvPicPr>
      <xdr:blipFill>
        <a:blip xmlns:r="http://schemas.openxmlformats.org/officeDocument/2006/relationships" r:embed="rId33" cstate="print"/>
        <a:stretch>
          <a:fillRect/>
        </a:stretch>
      </xdr:blipFill>
      <xdr:spPr>
        <a:xfrm>
          <a:off x="504825" y="228600000"/>
          <a:ext cx="12949709" cy="4631022"/>
        </a:xfrm>
        <a:prstGeom prst="rect">
          <a:avLst/>
        </a:prstGeom>
      </xdr:spPr>
    </xdr:pic>
    <xdr:clientData/>
  </xdr:twoCellAnchor>
  <xdr:twoCellAnchor editAs="oneCell">
    <xdr:from>
      <xdr:col>1</xdr:col>
      <xdr:colOff>0</xdr:colOff>
      <xdr:row>990</xdr:row>
      <xdr:rowOff>0</xdr:rowOff>
    </xdr:from>
    <xdr:to>
      <xdr:col>19</xdr:col>
      <xdr:colOff>567194</xdr:colOff>
      <xdr:row>1009</xdr:row>
      <xdr:rowOff>39945</xdr:rowOff>
    </xdr:to>
    <xdr:pic>
      <xdr:nvPicPr>
        <xdr:cNvPr id="36" name="図 35"/>
        <xdr:cNvPicPr>
          <a:picLocks noChangeAspect="1"/>
        </xdr:cNvPicPr>
      </xdr:nvPicPr>
      <xdr:blipFill>
        <a:blip xmlns:r="http://schemas.openxmlformats.org/officeDocument/2006/relationships" r:embed="rId34" cstate="print"/>
        <a:stretch>
          <a:fillRect/>
        </a:stretch>
      </xdr:blipFill>
      <xdr:spPr>
        <a:xfrm>
          <a:off x="504825" y="235743750"/>
          <a:ext cx="12911594" cy="4564320"/>
        </a:xfrm>
        <a:prstGeom prst="rect">
          <a:avLst/>
        </a:prstGeom>
      </xdr:spPr>
    </xdr:pic>
    <xdr:clientData/>
  </xdr:twoCellAnchor>
  <xdr:twoCellAnchor editAs="oneCell">
    <xdr:from>
      <xdr:col>1</xdr:col>
      <xdr:colOff>0</xdr:colOff>
      <xdr:row>1020</xdr:row>
      <xdr:rowOff>0</xdr:rowOff>
    </xdr:from>
    <xdr:to>
      <xdr:col>19</xdr:col>
      <xdr:colOff>586252</xdr:colOff>
      <xdr:row>1039</xdr:row>
      <xdr:rowOff>20887</xdr:rowOff>
    </xdr:to>
    <xdr:pic>
      <xdr:nvPicPr>
        <xdr:cNvPr id="37" name="図 36"/>
        <xdr:cNvPicPr>
          <a:picLocks noChangeAspect="1"/>
        </xdr:cNvPicPr>
      </xdr:nvPicPr>
      <xdr:blipFill>
        <a:blip xmlns:r="http://schemas.openxmlformats.org/officeDocument/2006/relationships" r:embed="rId35" cstate="print"/>
        <a:stretch>
          <a:fillRect/>
        </a:stretch>
      </xdr:blipFill>
      <xdr:spPr>
        <a:xfrm>
          <a:off x="504825" y="242887500"/>
          <a:ext cx="12930652" cy="4545262"/>
        </a:xfrm>
        <a:prstGeom prst="rect">
          <a:avLst/>
        </a:prstGeom>
      </xdr:spPr>
    </xdr:pic>
    <xdr:clientData/>
  </xdr:twoCellAnchor>
  <xdr:twoCellAnchor editAs="oneCell">
    <xdr:from>
      <xdr:col>1</xdr:col>
      <xdr:colOff>0</xdr:colOff>
      <xdr:row>1050</xdr:row>
      <xdr:rowOff>0</xdr:rowOff>
    </xdr:from>
    <xdr:to>
      <xdr:col>19</xdr:col>
      <xdr:colOff>624367</xdr:colOff>
      <xdr:row>1069</xdr:row>
      <xdr:rowOff>68531</xdr:rowOff>
    </xdr:to>
    <xdr:pic>
      <xdr:nvPicPr>
        <xdr:cNvPr id="38" name="図 37"/>
        <xdr:cNvPicPr>
          <a:picLocks noChangeAspect="1"/>
        </xdr:cNvPicPr>
      </xdr:nvPicPr>
      <xdr:blipFill>
        <a:blip xmlns:r="http://schemas.openxmlformats.org/officeDocument/2006/relationships" r:embed="rId36" cstate="print"/>
        <a:stretch>
          <a:fillRect/>
        </a:stretch>
      </xdr:blipFill>
      <xdr:spPr>
        <a:xfrm>
          <a:off x="504825" y="250031250"/>
          <a:ext cx="12968767" cy="4592906"/>
        </a:xfrm>
        <a:prstGeom prst="rect">
          <a:avLst/>
        </a:prstGeom>
      </xdr:spPr>
    </xdr:pic>
    <xdr:clientData/>
  </xdr:twoCellAnchor>
  <xdr:twoCellAnchor editAs="oneCell">
    <xdr:from>
      <xdr:col>1</xdr:col>
      <xdr:colOff>0</xdr:colOff>
      <xdr:row>1080</xdr:row>
      <xdr:rowOff>0</xdr:rowOff>
    </xdr:from>
    <xdr:to>
      <xdr:col>19</xdr:col>
      <xdr:colOff>605309</xdr:colOff>
      <xdr:row>1099</xdr:row>
      <xdr:rowOff>39945</xdr:rowOff>
    </xdr:to>
    <xdr:pic>
      <xdr:nvPicPr>
        <xdr:cNvPr id="39" name="図 38"/>
        <xdr:cNvPicPr>
          <a:picLocks noChangeAspect="1"/>
        </xdr:cNvPicPr>
      </xdr:nvPicPr>
      <xdr:blipFill>
        <a:blip xmlns:r="http://schemas.openxmlformats.org/officeDocument/2006/relationships" r:embed="rId37" cstate="print"/>
        <a:stretch>
          <a:fillRect/>
        </a:stretch>
      </xdr:blipFill>
      <xdr:spPr>
        <a:xfrm>
          <a:off x="504825" y="257175000"/>
          <a:ext cx="12949709" cy="4564320"/>
        </a:xfrm>
        <a:prstGeom prst="rect">
          <a:avLst/>
        </a:prstGeom>
      </xdr:spPr>
    </xdr:pic>
    <xdr:clientData/>
  </xdr:twoCellAnchor>
  <xdr:twoCellAnchor editAs="oneCell">
    <xdr:from>
      <xdr:col>1</xdr:col>
      <xdr:colOff>0</xdr:colOff>
      <xdr:row>1110</xdr:row>
      <xdr:rowOff>0</xdr:rowOff>
    </xdr:from>
    <xdr:to>
      <xdr:col>16</xdr:col>
      <xdr:colOff>623535</xdr:colOff>
      <xdr:row>1130</xdr:row>
      <xdr:rowOff>154387</xdr:rowOff>
    </xdr:to>
    <xdr:pic>
      <xdr:nvPicPr>
        <xdr:cNvPr id="40" name="図 39"/>
        <xdr:cNvPicPr>
          <a:picLocks noChangeAspect="1"/>
        </xdr:cNvPicPr>
      </xdr:nvPicPr>
      <xdr:blipFill>
        <a:blip xmlns:r="http://schemas.openxmlformats.org/officeDocument/2006/relationships" r:embed="rId38" cstate="print"/>
        <a:stretch>
          <a:fillRect/>
        </a:stretch>
      </xdr:blipFill>
      <xdr:spPr>
        <a:xfrm>
          <a:off x="504825" y="264318750"/>
          <a:ext cx="10910535" cy="4916887"/>
        </a:xfrm>
        <a:prstGeom prst="rect">
          <a:avLst/>
        </a:prstGeom>
      </xdr:spPr>
    </xdr:pic>
    <xdr:clientData/>
  </xdr:twoCellAnchor>
  <xdr:twoCellAnchor editAs="oneCell">
    <xdr:from>
      <xdr:col>1</xdr:col>
      <xdr:colOff>0</xdr:colOff>
      <xdr:row>1140</xdr:row>
      <xdr:rowOff>0</xdr:rowOff>
    </xdr:from>
    <xdr:to>
      <xdr:col>16</xdr:col>
      <xdr:colOff>633064</xdr:colOff>
      <xdr:row>1160</xdr:row>
      <xdr:rowOff>230618</xdr:rowOff>
    </xdr:to>
    <xdr:pic>
      <xdr:nvPicPr>
        <xdr:cNvPr id="41" name="図 40"/>
        <xdr:cNvPicPr>
          <a:picLocks noChangeAspect="1"/>
        </xdr:cNvPicPr>
      </xdr:nvPicPr>
      <xdr:blipFill>
        <a:blip xmlns:r="http://schemas.openxmlformats.org/officeDocument/2006/relationships" r:embed="rId39" cstate="print"/>
        <a:stretch>
          <a:fillRect/>
        </a:stretch>
      </xdr:blipFill>
      <xdr:spPr>
        <a:xfrm>
          <a:off x="504825" y="271462500"/>
          <a:ext cx="10920064" cy="4993118"/>
        </a:xfrm>
        <a:prstGeom prst="rect">
          <a:avLst/>
        </a:prstGeom>
      </xdr:spPr>
    </xdr:pic>
    <xdr:clientData/>
  </xdr:twoCellAnchor>
  <xdr:twoCellAnchor editAs="oneCell">
    <xdr:from>
      <xdr:col>1</xdr:col>
      <xdr:colOff>0</xdr:colOff>
      <xdr:row>1170</xdr:row>
      <xdr:rowOff>0</xdr:rowOff>
    </xdr:from>
    <xdr:to>
      <xdr:col>16</xdr:col>
      <xdr:colOff>490131</xdr:colOff>
      <xdr:row>1190</xdr:row>
      <xdr:rowOff>192503</xdr:rowOff>
    </xdr:to>
    <xdr:pic>
      <xdr:nvPicPr>
        <xdr:cNvPr id="42" name="図 41"/>
        <xdr:cNvPicPr>
          <a:picLocks noChangeAspect="1"/>
        </xdr:cNvPicPr>
      </xdr:nvPicPr>
      <xdr:blipFill>
        <a:blip xmlns:r="http://schemas.openxmlformats.org/officeDocument/2006/relationships" r:embed="rId40" cstate="print"/>
        <a:stretch>
          <a:fillRect/>
        </a:stretch>
      </xdr:blipFill>
      <xdr:spPr>
        <a:xfrm>
          <a:off x="504825" y="278606250"/>
          <a:ext cx="10777131" cy="4955003"/>
        </a:xfrm>
        <a:prstGeom prst="rect">
          <a:avLst/>
        </a:prstGeom>
      </xdr:spPr>
    </xdr:pic>
    <xdr:clientData/>
  </xdr:twoCellAnchor>
  <xdr:twoCellAnchor editAs="oneCell">
    <xdr:from>
      <xdr:col>1</xdr:col>
      <xdr:colOff>57150</xdr:colOff>
      <xdr:row>1201</xdr:row>
      <xdr:rowOff>28575</xdr:rowOff>
    </xdr:from>
    <xdr:to>
      <xdr:col>16</xdr:col>
      <xdr:colOff>613983</xdr:colOff>
      <xdr:row>1222</xdr:row>
      <xdr:rowOff>30597</xdr:rowOff>
    </xdr:to>
    <xdr:pic>
      <xdr:nvPicPr>
        <xdr:cNvPr id="43" name="図 42"/>
        <xdr:cNvPicPr>
          <a:picLocks noChangeAspect="1"/>
        </xdr:cNvPicPr>
      </xdr:nvPicPr>
      <xdr:blipFill>
        <a:blip xmlns:r="http://schemas.openxmlformats.org/officeDocument/2006/relationships" r:embed="rId41" cstate="print"/>
        <a:stretch>
          <a:fillRect/>
        </a:stretch>
      </xdr:blipFill>
      <xdr:spPr>
        <a:xfrm>
          <a:off x="561975" y="286016700"/>
          <a:ext cx="10843833" cy="5002647"/>
        </a:xfrm>
        <a:prstGeom prst="rect">
          <a:avLst/>
        </a:prstGeom>
      </xdr:spPr>
    </xdr:pic>
    <xdr:clientData/>
  </xdr:twoCellAnchor>
  <xdr:twoCellAnchor editAs="oneCell">
    <xdr:from>
      <xdr:col>1</xdr:col>
      <xdr:colOff>0</xdr:colOff>
      <xdr:row>1230</xdr:row>
      <xdr:rowOff>0</xdr:rowOff>
    </xdr:from>
    <xdr:to>
      <xdr:col>16</xdr:col>
      <xdr:colOff>452016</xdr:colOff>
      <xdr:row>1250</xdr:row>
      <xdr:rowOff>40041</xdr:rowOff>
    </xdr:to>
    <xdr:pic>
      <xdr:nvPicPr>
        <xdr:cNvPr id="44" name="図 43"/>
        <xdr:cNvPicPr>
          <a:picLocks noChangeAspect="1"/>
        </xdr:cNvPicPr>
      </xdr:nvPicPr>
      <xdr:blipFill>
        <a:blip xmlns:r="http://schemas.openxmlformats.org/officeDocument/2006/relationships" r:embed="rId42" cstate="print"/>
        <a:stretch>
          <a:fillRect/>
        </a:stretch>
      </xdr:blipFill>
      <xdr:spPr>
        <a:xfrm>
          <a:off x="504825" y="292893750"/>
          <a:ext cx="10739016" cy="4802541"/>
        </a:xfrm>
        <a:prstGeom prst="rect">
          <a:avLst/>
        </a:prstGeom>
      </xdr:spPr>
    </xdr:pic>
    <xdr:clientData/>
  </xdr:twoCellAnchor>
  <xdr:twoCellAnchor editAs="oneCell">
    <xdr:from>
      <xdr:col>1</xdr:col>
      <xdr:colOff>0</xdr:colOff>
      <xdr:row>1260</xdr:row>
      <xdr:rowOff>0</xdr:rowOff>
    </xdr:from>
    <xdr:to>
      <xdr:col>16</xdr:col>
      <xdr:colOff>614006</xdr:colOff>
      <xdr:row>1281</xdr:row>
      <xdr:rowOff>21080</xdr:rowOff>
    </xdr:to>
    <xdr:pic>
      <xdr:nvPicPr>
        <xdr:cNvPr id="45" name="図 44"/>
        <xdr:cNvPicPr>
          <a:picLocks noChangeAspect="1"/>
        </xdr:cNvPicPr>
      </xdr:nvPicPr>
      <xdr:blipFill>
        <a:blip xmlns:r="http://schemas.openxmlformats.org/officeDocument/2006/relationships" r:embed="rId43" cstate="print"/>
        <a:stretch>
          <a:fillRect/>
        </a:stretch>
      </xdr:blipFill>
      <xdr:spPr>
        <a:xfrm>
          <a:off x="504825" y="300037500"/>
          <a:ext cx="10901006" cy="5021705"/>
        </a:xfrm>
        <a:prstGeom prst="rect">
          <a:avLst/>
        </a:prstGeom>
      </xdr:spPr>
    </xdr:pic>
    <xdr:clientData/>
  </xdr:twoCellAnchor>
  <xdr:twoCellAnchor editAs="oneCell">
    <xdr:from>
      <xdr:col>1</xdr:col>
      <xdr:colOff>0</xdr:colOff>
      <xdr:row>1290</xdr:row>
      <xdr:rowOff>0</xdr:rowOff>
    </xdr:from>
    <xdr:to>
      <xdr:col>16</xdr:col>
      <xdr:colOff>614006</xdr:colOff>
      <xdr:row>1311</xdr:row>
      <xdr:rowOff>30609</xdr:rowOff>
    </xdr:to>
    <xdr:pic>
      <xdr:nvPicPr>
        <xdr:cNvPr id="46" name="図 45"/>
        <xdr:cNvPicPr>
          <a:picLocks noChangeAspect="1"/>
        </xdr:cNvPicPr>
      </xdr:nvPicPr>
      <xdr:blipFill>
        <a:blip xmlns:r="http://schemas.openxmlformats.org/officeDocument/2006/relationships" r:embed="rId44" cstate="print"/>
        <a:stretch>
          <a:fillRect/>
        </a:stretch>
      </xdr:blipFill>
      <xdr:spPr>
        <a:xfrm>
          <a:off x="504825" y="307181250"/>
          <a:ext cx="10901006" cy="5031234"/>
        </a:xfrm>
        <a:prstGeom prst="rect">
          <a:avLst/>
        </a:prstGeom>
      </xdr:spPr>
    </xdr:pic>
    <xdr:clientData/>
  </xdr:twoCellAnchor>
  <xdr:twoCellAnchor editAs="oneCell">
    <xdr:from>
      <xdr:col>1</xdr:col>
      <xdr:colOff>0</xdr:colOff>
      <xdr:row>1320</xdr:row>
      <xdr:rowOff>0</xdr:rowOff>
    </xdr:from>
    <xdr:to>
      <xdr:col>16</xdr:col>
      <xdr:colOff>623535</xdr:colOff>
      <xdr:row>1341</xdr:row>
      <xdr:rowOff>2022</xdr:rowOff>
    </xdr:to>
    <xdr:pic>
      <xdr:nvPicPr>
        <xdr:cNvPr id="47" name="図 46"/>
        <xdr:cNvPicPr>
          <a:picLocks noChangeAspect="1"/>
        </xdr:cNvPicPr>
      </xdr:nvPicPr>
      <xdr:blipFill>
        <a:blip xmlns:r="http://schemas.openxmlformats.org/officeDocument/2006/relationships" r:embed="rId45" cstate="print"/>
        <a:stretch>
          <a:fillRect/>
        </a:stretch>
      </xdr:blipFill>
      <xdr:spPr>
        <a:xfrm>
          <a:off x="504825" y="314325000"/>
          <a:ext cx="10910535" cy="5002647"/>
        </a:xfrm>
        <a:prstGeom prst="rect">
          <a:avLst/>
        </a:prstGeom>
      </xdr:spPr>
    </xdr:pic>
    <xdr:clientData/>
  </xdr:twoCellAnchor>
  <xdr:twoCellAnchor editAs="oneCell">
    <xdr:from>
      <xdr:col>1</xdr:col>
      <xdr:colOff>0</xdr:colOff>
      <xdr:row>1350</xdr:row>
      <xdr:rowOff>0</xdr:rowOff>
    </xdr:from>
    <xdr:to>
      <xdr:col>16</xdr:col>
      <xdr:colOff>547304</xdr:colOff>
      <xdr:row>1370</xdr:row>
      <xdr:rowOff>192503</xdr:rowOff>
    </xdr:to>
    <xdr:pic>
      <xdr:nvPicPr>
        <xdr:cNvPr id="48" name="図 47"/>
        <xdr:cNvPicPr>
          <a:picLocks noChangeAspect="1"/>
        </xdr:cNvPicPr>
      </xdr:nvPicPr>
      <xdr:blipFill>
        <a:blip xmlns:r="http://schemas.openxmlformats.org/officeDocument/2006/relationships" r:embed="rId46" cstate="print"/>
        <a:stretch>
          <a:fillRect/>
        </a:stretch>
      </xdr:blipFill>
      <xdr:spPr>
        <a:xfrm>
          <a:off x="504825" y="321468750"/>
          <a:ext cx="10834304" cy="4955003"/>
        </a:xfrm>
        <a:prstGeom prst="rect">
          <a:avLst/>
        </a:prstGeom>
      </xdr:spPr>
    </xdr:pic>
    <xdr:clientData/>
  </xdr:twoCellAnchor>
  <xdr:twoCellAnchor editAs="oneCell">
    <xdr:from>
      <xdr:col>1</xdr:col>
      <xdr:colOff>0</xdr:colOff>
      <xdr:row>1380</xdr:row>
      <xdr:rowOff>0</xdr:rowOff>
    </xdr:from>
    <xdr:to>
      <xdr:col>17</xdr:col>
      <xdr:colOff>4437</xdr:colOff>
      <xdr:row>1401</xdr:row>
      <xdr:rowOff>11551</xdr:rowOff>
    </xdr:to>
    <xdr:pic>
      <xdr:nvPicPr>
        <xdr:cNvPr id="49" name="図 48"/>
        <xdr:cNvPicPr>
          <a:picLocks noChangeAspect="1"/>
        </xdr:cNvPicPr>
      </xdr:nvPicPr>
      <xdr:blipFill>
        <a:blip xmlns:r="http://schemas.openxmlformats.org/officeDocument/2006/relationships" r:embed="rId47" cstate="print"/>
        <a:stretch>
          <a:fillRect/>
        </a:stretch>
      </xdr:blipFill>
      <xdr:spPr>
        <a:xfrm>
          <a:off x="504825" y="328612500"/>
          <a:ext cx="10977237" cy="5012176"/>
        </a:xfrm>
        <a:prstGeom prst="rect">
          <a:avLst/>
        </a:prstGeom>
      </xdr:spPr>
    </xdr:pic>
    <xdr:clientData/>
  </xdr:twoCellAnchor>
  <xdr:twoCellAnchor editAs="oneCell">
    <xdr:from>
      <xdr:col>1</xdr:col>
      <xdr:colOff>0</xdr:colOff>
      <xdr:row>1410</xdr:row>
      <xdr:rowOff>0</xdr:rowOff>
    </xdr:from>
    <xdr:to>
      <xdr:col>16</xdr:col>
      <xdr:colOff>671179</xdr:colOff>
      <xdr:row>1431</xdr:row>
      <xdr:rowOff>21080</xdr:rowOff>
    </xdr:to>
    <xdr:pic>
      <xdr:nvPicPr>
        <xdr:cNvPr id="50" name="図 49"/>
        <xdr:cNvPicPr>
          <a:picLocks noChangeAspect="1"/>
        </xdr:cNvPicPr>
      </xdr:nvPicPr>
      <xdr:blipFill>
        <a:blip xmlns:r="http://schemas.openxmlformats.org/officeDocument/2006/relationships" r:embed="rId48" cstate="print"/>
        <a:stretch>
          <a:fillRect/>
        </a:stretch>
      </xdr:blipFill>
      <xdr:spPr>
        <a:xfrm>
          <a:off x="504825" y="335756250"/>
          <a:ext cx="10958179" cy="5021705"/>
        </a:xfrm>
        <a:prstGeom prst="rect">
          <a:avLst/>
        </a:prstGeom>
      </xdr:spPr>
    </xdr:pic>
    <xdr:clientData/>
  </xdr:twoCellAnchor>
  <xdr:twoCellAnchor editAs="oneCell">
    <xdr:from>
      <xdr:col>1</xdr:col>
      <xdr:colOff>0</xdr:colOff>
      <xdr:row>1440</xdr:row>
      <xdr:rowOff>0</xdr:rowOff>
    </xdr:from>
    <xdr:to>
      <xdr:col>16</xdr:col>
      <xdr:colOff>585420</xdr:colOff>
      <xdr:row>1459</xdr:row>
      <xdr:rowOff>182878</xdr:rowOff>
    </xdr:to>
    <xdr:pic>
      <xdr:nvPicPr>
        <xdr:cNvPr id="51" name="図 50"/>
        <xdr:cNvPicPr>
          <a:picLocks noChangeAspect="1"/>
        </xdr:cNvPicPr>
      </xdr:nvPicPr>
      <xdr:blipFill>
        <a:blip xmlns:r="http://schemas.openxmlformats.org/officeDocument/2006/relationships" r:embed="rId49" cstate="print"/>
        <a:stretch>
          <a:fillRect/>
        </a:stretch>
      </xdr:blipFill>
      <xdr:spPr>
        <a:xfrm>
          <a:off x="504825" y="342900000"/>
          <a:ext cx="10872420" cy="4707253"/>
        </a:xfrm>
        <a:prstGeom prst="rect">
          <a:avLst/>
        </a:prstGeom>
      </xdr:spPr>
    </xdr:pic>
    <xdr:clientData/>
  </xdr:twoCellAnchor>
  <xdr:twoCellAnchor editAs="oneCell">
    <xdr:from>
      <xdr:col>1</xdr:col>
      <xdr:colOff>0</xdr:colOff>
      <xdr:row>1470</xdr:row>
      <xdr:rowOff>0</xdr:rowOff>
    </xdr:from>
    <xdr:to>
      <xdr:col>16</xdr:col>
      <xdr:colOff>633064</xdr:colOff>
      <xdr:row>1491</xdr:row>
      <xdr:rowOff>97311</xdr:rowOff>
    </xdr:to>
    <xdr:pic>
      <xdr:nvPicPr>
        <xdr:cNvPr id="52" name="図 51"/>
        <xdr:cNvPicPr>
          <a:picLocks noChangeAspect="1"/>
        </xdr:cNvPicPr>
      </xdr:nvPicPr>
      <xdr:blipFill>
        <a:blip xmlns:r="http://schemas.openxmlformats.org/officeDocument/2006/relationships" r:embed="rId50" cstate="print"/>
        <a:stretch>
          <a:fillRect/>
        </a:stretch>
      </xdr:blipFill>
      <xdr:spPr>
        <a:xfrm>
          <a:off x="504825" y="350043750"/>
          <a:ext cx="10920064" cy="509793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R65"/>
  <sheetViews>
    <sheetView tabSelected="1" zoomScaleNormal="100" workbookViewId="0">
      <pane xSplit="1" ySplit="9" topLeftCell="B55" activePane="bottomRight" state="frozen"/>
      <selection pane="topRight" activeCell="B1" sqref="B1"/>
      <selection pane="bottomLeft" activeCell="A9" sqref="A9"/>
      <selection pane="bottomRight" activeCell="F60" sqref="F60"/>
    </sheetView>
  </sheetViews>
  <sheetFormatPr defaultRowHeight="18.75"/>
  <cols>
    <col min="1" max="1" width="4.875" customWidth="1"/>
    <col min="2" max="2" width="12" customWidth="1"/>
    <col min="3" max="3" width="10.625" customWidth="1"/>
    <col min="4" max="6" width="8.25" customWidth="1"/>
    <col min="7" max="7" width="9.875" customWidth="1"/>
    <col min="10" max="15" width="7.75" customWidth="1"/>
  </cols>
  <sheetData>
    <row r="1" spans="1:18">
      <c r="A1" s="1" t="s">
        <v>7</v>
      </c>
      <c r="C1" t="s">
        <v>37</v>
      </c>
    </row>
    <row r="2" spans="1:18">
      <c r="A2" s="1" t="s">
        <v>8</v>
      </c>
      <c r="C2" t="s">
        <v>35</v>
      </c>
    </row>
    <row r="3" spans="1:18">
      <c r="A3" s="1" t="s">
        <v>10</v>
      </c>
      <c r="C3" s="29">
        <v>100000</v>
      </c>
    </row>
    <row r="4" spans="1:18">
      <c r="A4" s="1" t="s">
        <v>11</v>
      </c>
      <c r="C4" s="29" t="s">
        <v>13</v>
      </c>
    </row>
    <row r="5" spans="1:18">
      <c r="A5" s="1"/>
      <c r="C5" s="82" t="s">
        <v>36</v>
      </c>
    </row>
    <row r="6" spans="1:18" ht="19.5" thickBot="1">
      <c r="A6" s="1" t="s">
        <v>12</v>
      </c>
      <c r="C6" s="29" t="s">
        <v>33</v>
      </c>
    </row>
    <row r="7" spans="1:18" ht="19.5" thickBot="1">
      <c r="A7" s="24" t="s">
        <v>0</v>
      </c>
      <c r="B7" s="24" t="s">
        <v>1</v>
      </c>
      <c r="C7" s="24" t="s">
        <v>1</v>
      </c>
      <c r="D7" s="48" t="s">
        <v>24</v>
      </c>
      <c r="E7" s="25"/>
      <c r="F7" s="26"/>
      <c r="G7" s="83" t="s">
        <v>3</v>
      </c>
      <c r="H7" s="84"/>
      <c r="I7" s="90"/>
      <c r="J7" s="83" t="s">
        <v>22</v>
      </c>
      <c r="K7" s="84"/>
      <c r="L7" s="90"/>
      <c r="M7" s="83" t="s">
        <v>23</v>
      </c>
      <c r="N7" s="84"/>
      <c r="O7" s="90"/>
    </row>
    <row r="8" spans="1:18" ht="19.5" thickBot="1">
      <c r="A8" s="27"/>
      <c r="B8" s="27" t="s">
        <v>2</v>
      </c>
      <c r="C8" s="63" t="s">
        <v>28</v>
      </c>
      <c r="D8" s="13">
        <v>1.27</v>
      </c>
      <c r="E8" s="14">
        <v>1.5</v>
      </c>
      <c r="F8" s="15">
        <v>2</v>
      </c>
      <c r="G8" s="13">
        <v>1.27</v>
      </c>
      <c r="H8" s="14">
        <v>1.5</v>
      </c>
      <c r="I8" s="15">
        <v>2</v>
      </c>
      <c r="J8" s="13">
        <v>1.27</v>
      </c>
      <c r="K8" s="14">
        <v>1.5</v>
      </c>
      <c r="L8" s="15">
        <v>2</v>
      </c>
      <c r="M8" s="13">
        <v>1.27</v>
      </c>
      <c r="N8" s="14">
        <v>1.5</v>
      </c>
      <c r="O8" s="15">
        <v>2</v>
      </c>
    </row>
    <row r="9" spans="1:18" ht="19.5" thickBot="1">
      <c r="A9" s="28" t="s">
        <v>9</v>
      </c>
      <c r="B9" s="12"/>
      <c r="C9" s="49"/>
      <c r="D9" s="17"/>
      <c r="E9" s="16"/>
      <c r="F9" s="18"/>
      <c r="G9" s="19">
        <f>C3</f>
        <v>100000</v>
      </c>
      <c r="H9" s="20">
        <f>C3</f>
        <v>100000</v>
      </c>
      <c r="I9" s="21">
        <f>C3</f>
        <v>100000</v>
      </c>
      <c r="J9" s="87" t="s">
        <v>22</v>
      </c>
      <c r="K9" s="88"/>
      <c r="L9" s="89"/>
      <c r="M9" s="87"/>
      <c r="N9" s="88"/>
      <c r="O9" s="89"/>
    </row>
    <row r="10" spans="1:18">
      <c r="A10" s="9">
        <v>1</v>
      </c>
      <c r="B10" s="23">
        <v>36899</v>
      </c>
      <c r="C10" s="50">
        <v>2</v>
      </c>
      <c r="D10" s="54">
        <v>1.27</v>
      </c>
      <c r="E10" s="55">
        <v>1.5</v>
      </c>
      <c r="F10" s="56">
        <v>-1</v>
      </c>
      <c r="G10" s="22">
        <f>IF(D10="","",G9+M10)</f>
        <v>103810</v>
      </c>
      <c r="H10" s="22">
        <f t="shared" ref="H10" si="0">IF(E10="","",H9+N10)</f>
        <v>104500</v>
      </c>
      <c r="I10" s="22">
        <f t="shared" ref="I10" si="1">IF(F10="","",I9+O10)</f>
        <v>97000</v>
      </c>
      <c r="J10" s="41">
        <f>IF(G9="","",G9*0.03)</f>
        <v>3000</v>
      </c>
      <c r="K10" s="42">
        <f>IF(H9="","",H9*0.03)</f>
        <v>3000</v>
      </c>
      <c r="L10" s="43">
        <f>IF(I9="","",I9*0.03)</f>
        <v>3000</v>
      </c>
      <c r="M10" s="41">
        <f>IF(D10="","",J10*D10)</f>
        <v>3810</v>
      </c>
      <c r="N10" s="42">
        <f>IF(E10="","",K10*E10)</f>
        <v>4500</v>
      </c>
      <c r="O10" s="43">
        <f>IF(F10="","",L10*F10)</f>
        <v>-3000</v>
      </c>
      <c r="P10" s="40"/>
      <c r="Q10" s="40"/>
      <c r="R10" s="40"/>
    </row>
    <row r="11" spans="1:18">
      <c r="A11" s="9">
        <v>2</v>
      </c>
      <c r="B11" s="5">
        <v>36935</v>
      </c>
      <c r="C11" s="47">
        <v>2</v>
      </c>
      <c r="D11" s="57">
        <v>1.27</v>
      </c>
      <c r="E11" s="58">
        <v>1.5</v>
      </c>
      <c r="F11" s="59">
        <v>2</v>
      </c>
      <c r="G11" s="22">
        <f>IF(D11="","",G10+M11)</f>
        <v>107765.16099999999</v>
      </c>
      <c r="H11" s="22">
        <f>IF(E11="","",H10+N11)</f>
        <v>109202.5</v>
      </c>
      <c r="I11" s="22">
        <f>IF(F11="","",I10+O11)</f>
        <v>102820</v>
      </c>
      <c r="J11" s="44">
        <f t="shared" ref="J11:J13" si="2">IF(G10="","",G10*0.03)</f>
        <v>3114.2999999999997</v>
      </c>
      <c r="K11" s="45">
        <f t="shared" ref="K11:K13" si="3">IF(H10="","",H10*0.03)</f>
        <v>3135</v>
      </c>
      <c r="L11" s="46">
        <f t="shared" ref="L11:L13" si="4">IF(I10="","",I10*0.03)</f>
        <v>2910</v>
      </c>
      <c r="M11" s="44">
        <f t="shared" ref="M11:M13" si="5">IF(D11="","",J11*D11)</f>
        <v>3955.1609999999996</v>
      </c>
      <c r="N11" s="45">
        <f t="shared" ref="N11:N13" si="6">IF(E11="","",K11*E11)</f>
        <v>4702.5</v>
      </c>
      <c r="O11" s="46">
        <f t="shared" ref="O11:O13" si="7">IF(F11="","",L11*F11)</f>
        <v>5820</v>
      </c>
      <c r="P11" s="40"/>
      <c r="Q11" s="40"/>
      <c r="R11" s="40"/>
    </row>
    <row r="12" spans="1:18">
      <c r="A12" s="9">
        <v>3</v>
      </c>
      <c r="B12" s="5">
        <v>36963</v>
      </c>
      <c r="C12" s="47">
        <v>2</v>
      </c>
      <c r="D12" s="57">
        <v>1.27</v>
      </c>
      <c r="E12" s="58">
        <v>1.5</v>
      </c>
      <c r="F12" s="59">
        <v>2</v>
      </c>
      <c r="G12" s="22">
        <f>IF(D12="","",G11+M12)</f>
        <v>111871.01363409999</v>
      </c>
      <c r="H12" s="22">
        <f>IF(E12="","",H11+N12)</f>
        <v>114116.6125</v>
      </c>
      <c r="I12" s="22">
        <f>IF(F12="","",I11+O12)</f>
        <v>108989.2</v>
      </c>
      <c r="J12" s="44">
        <f t="shared" si="2"/>
        <v>3232.9548299999997</v>
      </c>
      <c r="K12" s="45">
        <f t="shared" si="3"/>
        <v>3276.0749999999998</v>
      </c>
      <c r="L12" s="46">
        <f t="shared" si="4"/>
        <v>3084.6</v>
      </c>
      <c r="M12" s="44">
        <f t="shared" si="5"/>
        <v>4105.8526340999997</v>
      </c>
      <c r="N12" s="45">
        <f t="shared" si="6"/>
        <v>4914.1124999999993</v>
      </c>
      <c r="O12" s="46">
        <f t="shared" si="7"/>
        <v>6169.2</v>
      </c>
      <c r="P12" s="40"/>
      <c r="Q12" s="40"/>
      <c r="R12" s="40"/>
    </row>
    <row r="13" spans="1:18">
      <c r="A13" s="9">
        <v>4</v>
      </c>
      <c r="B13" s="5">
        <v>37028</v>
      </c>
      <c r="C13" s="47">
        <v>2</v>
      </c>
      <c r="D13" s="57">
        <v>1.27</v>
      </c>
      <c r="E13" s="58">
        <v>1.5</v>
      </c>
      <c r="F13" s="59">
        <v>2</v>
      </c>
      <c r="G13" s="22">
        <f>IF(D13="","",G12+M13)</f>
        <v>116133.29925355921</v>
      </c>
      <c r="H13" s="22">
        <f>IF(E13="","",H12+N13)</f>
        <v>119251.8600625</v>
      </c>
      <c r="I13" s="22">
        <f>IF(F13="","",I12+O13)</f>
        <v>115528.552</v>
      </c>
      <c r="J13" s="44">
        <f t="shared" si="2"/>
        <v>3356.1304090229996</v>
      </c>
      <c r="K13" s="45">
        <f t="shared" si="3"/>
        <v>3423.4983750000001</v>
      </c>
      <c r="L13" s="46">
        <f t="shared" si="4"/>
        <v>3269.6759999999999</v>
      </c>
      <c r="M13" s="44">
        <f t="shared" si="5"/>
        <v>4262.2856194592096</v>
      </c>
      <c r="N13" s="45">
        <f t="shared" si="6"/>
        <v>5135.2475625000006</v>
      </c>
      <c r="O13" s="46">
        <f t="shared" si="7"/>
        <v>6539.3519999999999</v>
      </c>
      <c r="P13" s="40"/>
      <c r="Q13" s="40"/>
      <c r="R13" s="40"/>
    </row>
    <row r="14" spans="1:18">
      <c r="A14" s="9">
        <v>5</v>
      </c>
      <c r="B14" s="5">
        <v>37036</v>
      </c>
      <c r="C14" s="47">
        <v>1</v>
      </c>
      <c r="D14" s="57">
        <v>1.27</v>
      </c>
      <c r="E14" s="58">
        <v>1.5</v>
      </c>
      <c r="F14" s="59">
        <v>2</v>
      </c>
      <c r="G14" s="22">
        <f>IF(D14="","",G13+M14)</f>
        <v>120557.97795511982</v>
      </c>
      <c r="H14" s="22">
        <f>IF(E14="","",H13+N14)</f>
        <v>124618.19376531249</v>
      </c>
      <c r="I14" s="22">
        <f>IF(F14="","",I13+O14)</f>
        <v>122460.26512</v>
      </c>
      <c r="J14" s="44">
        <f t="shared" ref="J14:J59" si="8">IF(G13="","",G13*0.03)</f>
        <v>3483.998977606776</v>
      </c>
      <c r="K14" s="45">
        <f t="shared" ref="K14:K59" si="9">IF(H13="","",H13*0.03)</f>
        <v>3577.5558018749998</v>
      </c>
      <c r="L14" s="46">
        <f t="shared" ref="L14:L59" si="10">IF(I13="","",I13*0.03)</f>
        <v>3465.8565599999997</v>
      </c>
      <c r="M14" s="44">
        <f>IF(D14="","",J14*D14)</f>
        <v>4424.6787015606051</v>
      </c>
      <c r="N14" s="45">
        <f>IF(E14="","",K14*E14)</f>
        <v>5366.3337028124997</v>
      </c>
      <c r="O14" s="46">
        <f>IF(F14="","",L14*F14)</f>
        <v>6931.7131199999994</v>
      </c>
      <c r="P14" s="40"/>
      <c r="Q14" s="40"/>
      <c r="R14" s="40"/>
    </row>
    <row r="15" spans="1:18">
      <c r="A15" s="9">
        <v>6</v>
      </c>
      <c r="B15" s="5">
        <v>37138</v>
      </c>
      <c r="C15" s="47">
        <v>1</v>
      </c>
      <c r="D15" s="57">
        <v>1.27</v>
      </c>
      <c r="E15" s="58">
        <v>1.5</v>
      </c>
      <c r="F15" s="59">
        <v>2</v>
      </c>
      <c r="G15" s="22">
        <f>IF(D15="","",G14+M15)</f>
        <v>125151.23691520988</v>
      </c>
      <c r="H15" s="22">
        <f>IF(E15="","",H14+N15)</f>
        <v>130226.01248475155</v>
      </c>
      <c r="I15" s="22">
        <f>IF(F15="","",I14+O15)</f>
        <v>129807.8810272</v>
      </c>
      <c r="J15" s="44">
        <f t="shared" si="8"/>
        <v>3616.7393386535941</v>
      </c>
      <c r="K15" s="45">
        <f t="shared" si="9"/>
        <v>3738.5458129593744</v>
      </c>
      <c r="L15" s="46">
        <f t="shared" si="10"/>
        <v>3673.8079535999996</v>
      </c>
      <c r="M15" s="44">
        <f>IF(D15="","",J15*D15)</f>
        <v>4593.2589600900646</v>
      </c>
      <c r="N15" s="45">
        <f>IF(E15="","",K15*E15)</f>
        <v>5607.8187194390612</v>
      </c>
      <c r="O15" s="46">
        <f>IF(F15="","",L15*F15)</f>
        <v>7347.6159071999991</v>
      </c>
      <c r="P15" s="40"/>
      <c r="Q15" s="40"/>
      <c r="R15" s="40"/>
    </row>
    <row r="16" spans="1:18">
      <c r="A16" s="9">
        <v>7</v>
      </c>
      <c r="B16" s="5">
        <v>37406</v>
      </c>
      <c r="C16" s="47">
        <v>2</v>
      </c>
      <c r="D16" s="57">
        <v>-1</v>
      </c>
      <c r="E16" s="58">
        <v>-1</v>
      </c>
      <c r="F16" s="59">
        <v>-1</v>
      </c>
      <c r="G16" s="22">
        <f>IF(D16="","",G15+M16)</f>
        <v>121396.69980775358</v>
      </c>
      <c r="H16" s="22">
        <f>IF(E16="","",H15+N16)</f>
        <v>126319.23211020901</v>
      </c>
      <c r="I16" s="22">
        <f>IF(F16="","",I15+O16)</f>
        <v>125913.64459638399</v>
      </c>
      <c r="J16" s="44">
        <f t="shared" si="8"/>
        <v>3754.5371074562963</v>
      </c>
      <c r="K16" s="45">
        <f t="shared" si="9"/>
        <v>3906.7803745425463</v>
      </c>
      <c r="L16" s="46">
        <f t="shared" si="10"/>
        <v>3894.2364308159999</v>
      </c>
      <c r="M16" s="44">
        <f>IF(D16="","",J16*D16)</f>
        <v>-3754.5371074562963</v>
      </c>
      <c r="N16" s="45">
        <f>IF(E16="","",K16*E16)</f>
        <v>-3906.7803745425463</v>
      </c>
      <c r="O16" s="46">
        <f>IF(F16="","",L16*F16)</f>
        <v>-3894.2364308159999</v>
      </c>
      <c r="P16" s="40"/>
      <c r="Q16" s="40"/>
      <c r="R16" s="40"/>
    </row>
    <row r="17" spans="1:18">
      <c r="A17" s="9">
        <v>8</v>
      </c>
      <c r="B17" s="5">
        <v>37474</v>
      </c>
      <c r="C17" s="47">
        <v>1</v>
      </c>
      <c r="D17" s="57">
        <v>1.27</v>
      </c>
      <c r="E17" s="58">
        <v>1.5</v>
      </c>
      <c r="F17" s="59">
        <v>2</v>
      </c>
      <c r="G17" s="22">
        <f>IF(D17="","",G16+M17)</f>
        <v>126021.91407042899</v>
      </c>
      <c r="H17" s="22">
        <f>IF(E17="","",H16+N17)</f>
        <v>132003.59755516841</v>
      </c>
      <c r="I17" s="22">
        <f>IF(F17="","",I16+O17)</f>
        <v>133468.46327216702</v>
      </c>
      <c r="J17" s="44">
        <f t="shared" si="8"/>
        <v>3641.9009942326074</v>
      </c>
      <c r="K17" s="45">
        <f t="shared" si="9"/>
        <v>3789.57696330627</v>
      </c>
      <c r="L17" s="46">
        <f t="shared" si="10"/>
        <v>3777.4093378915195</v>
      </c>
      <c r="M17" s="44">
        <f>IF(D17="","",J17*D17)</f>
        <v>4625.2142626754112</v>
      </c>
      <c r="N17" s="45">
        <f>IF(E17="","",K17*E17)</f>
        <v>5684.3654449594051</v>
      </c>
      <c r="O17" s="46">
        <f>IF(F17="","",L17*F17)</f>
        <v>7554.818675783039</v>
      </c>
      <c r="P17" s="40"/>
      <c r="Q17" s="40"/>
      <c r="R17" s="40"/>
    </row>
    <row r="18" spans="1:18">
      <c r="A18" s="9">
        <v>9</v>
      </c>
      <c r="B18" s="5">
        <v>37490</v>
      </c>
      <c r="C18" s="47">
        <v>1</v>
      </c>
      <c r="D18" s="57">
        <v>1.27</v>
      </c>
      <c r="E18" s="58">
        <v>1.5</v>
      </c>
      <c r="F18" s="59">
        <v>2</v>
      </c>
      <c r="G18" s="22">
        <f>IF(D18="","",G17+M18)</f>
        <v>130823.34899651233</v>
      </c>
      <c r="H18" s="22">
        <f>IF(E18="","",H17+N18)</f>
        <v>137943.75944515099</v>
      </c>
      <c r="I18" s="22">
        <f>IF(F18="","",I17+O18)</f>
        <v>141476.57106849705</v>
      </c>
      <c r="J18" s="44">
        <f t="shared" si="8"/>
        <v>3780.6574221128694</v>
      </c>
      <c r="K18" s="45">
        <f t="shared" si="9"/>
        <v>3960.1079266550523</v>
      </c>
      <c r="L18" s="46">
        <f t="shared" si="10"/>
        <v>4004.0538981650107</v>
      </c>
      <c r="M18" s="44">
        <f>IF(D18="","",J18*D18)</f>
        <v>4801.4349260833442</v>
      </c>
      <c r="N18" s="45">
        <f>IF(E18="","",K18*E18)</f>
        <v>5940.1618899825789</v>
      </c>
      <c r="O18" s="46">
        <f>IF(F18="","",L18*F18)</f>
        <v>8008.1077963300213</v>
      </c>
      <c r="P18" s="40"/>
      <c r="Q18" s="40"/>
      <c r="R18" s="40"/>
    </row>
    <row r="19" spans="1:18">
      <c r="A19" s="9">
        <v>10</v>
      </c>
      <c r="B19" s="5">
        <v>37503</v>
      </c>
      <c r="C19" s="47">
        <v>1</v>
      </c>
      <c r="D19" s="57">
        <v>1.27</v>
      </c>
      <c r="E19" s="58">
        <v>1.5</v>
      </c>
      <c r="F19" s="59">
        <v>2</v>
      </c>
      <c r="G19" s="22">
        <f>IF(D19="","",G18+M19)</f>
        <v>135807.71859327945</v>
      </c>
      <c r="H19" s="22">
        <f>IF(E19="","",H18+N19)</f>
        <v>144151.22862018278</v>
      </c>
      <c r="I19" s="22">
        <f>IF(F19="","",I18+O19)</f>
        <v>149965.16533260688</v>
      </c>
      <c r="J19" s="44">
        <f t="shared" si="8"/>
        <v>3924.7004698953697</v>
      </c>
      <c r="K19" s="45">
        <f t="shared" si="9"/>
        <v>4138.3127833545295</v>
      </c>
      <c r="L19" s="46">
        <f t="shared" si="10"/>
        <v>4244.2971320549113</v>
      </c>
      <c r="M19" s="44">
        <f>IF(D19="","",J19*D19)</f>
        <v>4984.3695967671192</v>
      </c>
      <c r="N19" s="45">
        <f>IF(E19="","",K19*E19)</f>
        <v>6207.4691750317943</v>
      </c>
      <c r="O19" s="46">
        <f>IF(F19="","",L19*F19)</f>
        <v>8488.5942641098227</v>
      </c>
      <c r="P19" s="40"/>
      <c r="Q19" s="40"/>
      <c r="R19" s="40"/>
    </row>
    <row r="20" spans="1:18">
      <c r="A20" s="9">
        <v>11</v>
      </c>
      <c r="B20" s="5">
        <v>37517</v>
      </c>
      <c r="C20" s="47">
        <v>2</v>
      </c>
      <c r="D20" s="57">
        <v>-1</v>
      </c>
      <c r="E20" s="58">
        <v>-1</v>
      </c>
      <c r="F20" s="59">
        <v>-1</v>
      </c>
      <c r="G20" s="22">
        <f>IF(D20="","",G19+M20)</f>
        <v>131733.48703548106</v>
      </c>
      <c r="H20" s="22">
        <f>IF(E20="","",H19+N20)</f>
        <v>139826.6917615773</v>
      </c>
      <c r="I20" s="22">
        <f>IF(F20="","",I19+O20)</f>
        <v>145466.21037262867</v>
      </c>
      <c r="J20" s="44">
        <f t="shared" si="8"/>
        <v>4074.2315577983836</v>
      </c>
      <c r="K20" s="45">
        <f t="shared" si="9"/>
        <v>4324.5368586054828</v>
      </c>
      <c r="L20" s="46">
        <f t="shared" si="10"/>
        <v>4498.9549599782058</v>
      </c>
      <c r="M20" s="44">
        <f>IF(D20="","",J20*D20)</f>
        <v>-4074.2315577983836</v>
      </c>
      <c r="N20" s="45">
        <f>IF(E20="","",K20*E20)</f>
        <v>-4324.5368586054828</v>
      </c>
      <c r="O20" s="46">
        <f>IF(F20="","",L20*F20)</f>
        <v>-4498.9549599782058</v>
      </c>
      <c r="P20" s="40"/>
      <c r="Q20" s="40"/>
      <c r="R20" s="40"/>
    </row>
    <row r="21" spans="1:18">
      <c r="A21" s="9">
        <v>12</v>
      </c>
      <c r="B21" s="5">
        <v>37559</v>
      </c>
      <c r="C21" s="47">
        <v>2</v>
      </c>
      <c r="D21" s="57">
        <v>1.27</v>
      </c>
      <c r="E21" s="58">
        <v>1.5</v>
      </c>
      <c r="F21" s="59">
        <v>2</v>
      </c>
      <c r="G21" s="22">
        <f>IF(D21="","",G20+M21)</f>
        <v>136752.53289153287</v>
      </c>
      <c r="H21" s="22">
        <f>IF(E21="","",H20+N21)</f>
        <v>146118.89289084828</v>
      </c>
      <c r="I21" s="22">
        <f>IF(F21="","",I20+O21)</f>
        <v>154194.18299498639</v>
      </c>
      <c r="J21" s="44">
        <f t="shared" si="8"/>
        <v>3952.0046110644316</v>
      </c>
      <c r="K21" s="45">
        <f t="shared" si="9"/>
        <v>4194.800752847319</v>
      </c>
      <c r="L21" s="46">
        <f t="shared" si="10"/>
        <v>4363.98631117886</v>
      </c>
      <c r="M21" s="44">
        <f>IF(D21="","",J21*D21)</f>
        <v>5019.0458560518282</v>
      </c>
      <c r="N21" s="45">
        <f>IF(E21="","",K21*E21)</f>
        <v>6292.2011292709785</v>
      </c>
      <c r="O21" s="46">
        <f>IF(F21="","",L21*F21)</f>
        <v>8727.97262235772</v>
      </c>
      <c r="P21" s="40"/>
      <c r="Q21" s="40"/>
      <c r="R21" s="40"/>
    </row>
    <row r="22" spans="1:18">
      <c r="A22" s="9">
        <v>13</v>
      </c>
      <c r="B22" s="5">
        <v>37617</v>
      </c>
      <c r="C22" s="47">
        <v>2</v>
      </c>
      <c r="D22" s="57">
        <v>1.27</v>
      </c>
      <c r="E22" s="58">
        <v>1.5</v>
      </c>
      <c r="F22" s="59">
        <v>2</v>
      </c>
      <c r="G22" s="22">
        <f>IF(D22="","",G21+M22)</f>
        <v>141962.80439470027</v>
      </c>
      <c r="H22" s="22">
        <f>IF(E22="","",H21+N22)</f>
        <v>152694.24307093644</v>
      </c>
      <c r="I22" s="22">
        <f>IF(F22="","",I21+O22)</f>
        <v>163445.83397468558</v>
      </c>
      <c r="J22" s="44">
        <f t="shared" si="8"/>
        <v>4102.5759867459856</v>
      </c>
      <c r="K22" s="45">
        <f t="shared" si="9"/>
        <v>4383.5667867254479</v>
      </c>
      <c r="L22" s="46">
        <f t="shared" si="10"/>
        <v>4625.8254898495916</v>
      </c>
      <c r="M22" s="44">
        <f>IF(D22="","",J22*D22)</f>
        <v>5210.2715031674015</v>
      </c>
      <c r="N22" s="45">
        <f>IF(E22="","",K22*E22)</f>
        <v>6575.3501800881713</v>
      </c>
      <c r="O22" s="46">
        <f>IF(F22="","",L22*F22)</f>
        <v>9251.6509796991832</v>
      </c>
      <c r="P22" s="40"/>
      <c r="Q22" s="40"/>
      <c r="R22" s="40"/>
    </row>
    <row r="23" spans="1:18">
      <c r="A23" s="9">
        <v>14</v>
      </c>
      <c r="B23" s="5">
        <v>37648</v>
      </c>
      <c r="C23" s="47">
        <v>2</v>
      </c>
      <c r="D23" s="57">
        <v>1.27</v>
      </c>
      <c r="E23" s="58">
        <v>-1</v>
      </c>
      <c r="F23" s="59">
        <v>-1</v>
      </c>
      <c r="G23" s="22">
        <f>IF(D23="","",G22+M23)</f>
        <v>147371.58724213834</v>
      </c>
      <c r="H23" s="22">
        <f>IF(E23="","",H22+N23)</f>
        <v>148113.41577880835</v>
      </c>
      <c r="I23" s="22">
        <f>IF(F23="","",I22+O23)</f>
        <v>158542.45895544501</v>
      </c>
      <c r="J23" s="44">
        <f t="shared" si="8"/>
        <v>4258.8841318410077</v>
      </c>
      <c r="K23" s="45">
        <f t="shared" si="9"/>
        <v>4580.8272921280932</v>
      </c>
      <c r="L23" s="46">
        <f t="shared" si="10"/>
        <v>4903.3750192405669</v>
      </c>
      <c r="M23" s="44">
        <f>IF(D23="","",J23*D23)</f>
        <v>5408.7828474380794</v>
      </c>
      <c r="N23" s="45">
        <f>IF(E23="","",K23*E23)</f>
        <v>-4580.8272921280932</v>
      </c>
      <c r="O23" s="46">
        <f>IF(F23="","",L23*F23)</f>
        <v>-4903.3750192405669</v>
      </c>
      <c r="P23" s="40"/>
      <c r="Q23" s="40"/>
      <c r="R23" s="40"/>
    </row>
    <row r="24" spans="1:18">
      <c r="A24" s="9">
        <v>15</v>
      </c>
      <c r="B24" s="5">
        <v>37658</v>
      </c>
      <c r="C24" s="47">
        <v>2</v>
      </c>
      <c r="D24" s="57">
        <v>1.27</v>
      </c>
      <c r="E24" s="58">
        <v>1.5</v>
      </c>
      <c r="F24" s="59">
        <v>2</v>
      </c>
      <c r="G24" s="22">
        <f>IF(D24="","",G23+M24)</f>
        <v>152986.44471606382</v>
      </c>
      <c r="H24" s="22">
        <f>IF(E24="","",H23+N24)</f>
        <v>154778.51948885474</v>
      </c>
      <c r="I24" s="22">
        <f>IF(F24="","",I23+O24)</f>
        <v>168055.0064927717</v>
      </c>
      <c r="J24" s="44">
        <f t="shared" si="8"/>
        <v>4421.1476172641496</v>
      </c>
      <c r="K24" s="45">
        <f t="shared" si="9"/>
        <v>4443.40247336425</v>
      </c>
      <c r="L24" s="46">
        <f t="shared" si="10"/>
        <v>4756.27376866335</v>
      </c>
      <c r="M24" s="44">
        <f>IF(D24="","",J24*D24)</f>
        <v>5614.85747392547</v>
      </c>
      <c r="N24" s="45">
        <f>IF(E24="","",K24*E24)</f>
        <v>6665.1037100463745</v>
      </c>
      <c r="O24" s="46">
        <f>IF(F24="","",L24*F24)</f>
        <v>9512.5475373267</v>
      </c>
      <c r="P24" s="40"/>
      <c r="Q24" s="40"/>
      <c r="R24" s="40"/>
    </row>
    <row r="25" spans="1:18">
      <c r="A25" s="9">
        <v>16</v>
      </c>
      <c r="B25" s="5">
        <v>37733</v>
      </c>
      <c r="C25" s="47">
        <v>1</v>
      </c>
      <c r="D25" s="57">
        <v>-1</v>
      </c>
      <c r="E25" s="58">
        <v>-1</v>
      </c>
      <c r="F25" s="59">
        <v>-1</v>
      </c>
      <c r="G25" s="22">
        <f>IF(D25="","",G24+M25)</f>
        <v>148396.85137458192</v>
      </c>
      <c r="H25" s="22">
        <f>IF(E25="","",H24+N25)</f>
        <v>150135.1639041891</v>
      </c>
      <c r="I25" s="22">
        <f>IF(F25="","",I24+O25)</f>
        <v>163013.35629798856</v>
      </c>
      <c r="J25" s="44">
        <f t="shared" si="8"/>
        <v>4589.5933414819146</v>
      </c>
      <c r="K25" s="45">
        <f t="shared" si="9"/>
        <v>4643.3555846656418</v>
      </c>
      <c r="L25" s="46">
        <f t="shared" si="10"/>
        <v>5041.6501947831512</v>
      </c>
      <c r="M25" s="44">
        <f>IF(D25="","",J25*D25)</f>
        <v>-4589.5933414819146</v>
      </c>
      <c r="N25" s="45">
        <f>IF(E25="","",K25*E25)</f>
        <v>-4643.3555846656418</v>
      </c>
      <c r="O25" s="46">
        <f>IF(F25="","",L25*F25)</f>
        <v>-5041.6501947831512</v>
      </c>
      <c r="P25" s="40"/>
      <c r="Q25" s="40"/>
      <c r="R25" s="40"/>
    </row>
    <row r="26" spans="1:18">
      <c r="A26" s="9">
        <v>17</v>
      </c>
      <c r="B26" s="5">
        <v>37790</v>
      </c>
      <c r="C26" s="47">
        <v>1</v>
      </c>
      <c r="D26" s="57">
        <v>1.27</v>
      </c>
      <c r="E26" s="58">
        <v>1.5</v>
      </c>
      <c r="F26" s="59">
        <v>2</v>
      </c>
      <c r="G26" s="22">
        <f>IF(D26="","",G25+M26)</f>
        <v>154050.77141195349</v>
      </c>
      <c r="H26" s="22">
        <f>IF(E26="","",H25+N26)</f>
        <v>156891.24627987761</v>
      </c>
      <c r="I26" s="22">
        <f>IF(F26="","",I25+O26)</f>
        <v>172794.15767586787</v>
      </c>
      <c r="J26" s="44">
        <f t="shared" si="8"/>
        <v>4451.9055412374573</v>
      </c>
      <c r="K26" s="45">
        <f t="shared" si="9"/>
        <v>4504.0549171256725</v>
      </c>
      <c r="L26" s="46">
        <f t="shared" si="10"/>
        <v>4890.4006889396569</v>
      </c>
      <c r="M26" s="44">
        <f>IF(D26="","",J26*D26)</f>
        <v>5653.9200373715712</v>
      </c>
      <c r="N26" s="45">
        <f>IF(E26="","",K26*E26)</f>
        <v>6756.0823756885093</v>
      </c>
      <c r="O26" s="46">
        <f>IF(F26="","",L26*F26)</f>
        <v>9780.8013778793138</v>
      </c>
      <c r="P26" s="40"/>
      <c r="Q26" s="40"/>
      <c r="R26" s="40"/>
    </row>
    <row r="27" spans="1:18">
      <c r="A27" s="9">
        <v>18</v>
      </c>
      <c r="B27" s="5">
        <v>37812</v>
      </c>
      <c r="C27" s="47">
        <v>2</v>
      </c>
      <c r="D27" s="57">
        <v>1.27</v>
      </c>
      <c r="E27" s="58">
        <v>1.5</v>
      </c>
      <c r="F27" s="59">
        <v>2</v>
      </c>
      <c r="G27" s="22">
        <f>IF(D27="","",G26+M27)</f>
        <v>159920.10580274893</v>
      </c>
      <c r="H27" s="22">
        <f>IF(E27="","",H26+N27)</f>
        <v>163951.3523624721</v>
      </c>
      <c r="I27" s="22">
        <f>IF(F27="","",I26+O27)</f>
        <v>183161.80713641993</v>
      </c>
      <c r="J27" s="44">
        <f t="shared" si="8"/>
        <v>4621.5231423586047</v>
      </c>
      <c r="K27" s="45">
        <f t="shared" si="9"/>
        <v>4706.7373883963282</v>
      </c>
      <c r="L27" s="46">
        <f t="shared" si="10"/>
        <v>5183.8247302760356</v>
      </c>
      <c r="M27" s="44">
        <f>IF(D27="","",J27*D27)</f>
        <v>5869.3343907954277</v>
      </c>
      <c r="N27" s="45">
        <f>IF(E27="","",K27*E27)</f>
        <v>7060.1060825944924</v>
      </c>
      <c r="O27" s="46">
        <f>IF(F27="","",L27*F27)</f>
        <v>10367.649460552071</v>
      </c>
      <c r="P27" s="40"/>
      <c r="Q27" s="40"/>
      <c r="R27" s="40"/>
    </row>
    <row r="28" spans="1:18">
      <c r="A28" s="9">
        <v>19</v>
      </c>
      <c r="B28" s="5">
        <v>37855</v>
      </c>
      <c r="C28" s="47">
        <v>2</v>
      </c>
      <c r="D28" s="57">
        <v>1.27</v>
      </c>
      <c r="E28" s="58">
        <v>1.5</v>
      </c>
      <c r="F28" s="59">
        <v>2</v>
      </c>
      <c r="G28" s="22">
        <f>IF(D28="","",G27+M28)</f>
        <v>166013.06183383366</v>
      </c>
      <c r="H28" s="22">
        <f>IF(E28="","",H27+N28)</f>
        <v>171329.16321878333</v>
      </c>
      <c r="I28" s="22">
        <f>IF(F28="","",I27+O28)</f>
        <v>194151.51556460513</v>
      </c>
      <c r="J28" s="44">
        <f t="shared" si="8"/>
        <v>4797.6031740824683</v>
      </c>
      <c r="K28" s="45">
        <f t="shared" si="9"/>
        <v>4918.5405708741628</v>
      </c>
      <c r="L28" s="46">
        <f t="shared" si="10"/>
        <v>5494.8542140925974</v>
      </c>
      <c r="M28" s="44">
        <f>IF(D28="","",J28*D28)</f>
        <v>6092.9560310847346</v>
      </c>
      <c r="N28" s="45">
        <f>IF(E28="","",K28*E28)</f>
        <v>7377.8108563112437</v>
      </c>
      <c r="O28" s="46">
        <f>IF(F28="","",L28*F28)</f>
        <v>10989.708428185195</v>
      </c>
      <c r="P28" s="40"/>
      <c r="Q28" s="40"/>
      <c r="R28" s="40"/>
    </row>
    <row r="29" spans="1:18">
      <c r="A29" s="9">
        <v>20</v>
      </c>
      <c r="B29" s="5">
        <v>37868</v>
      </c>
      <c r="C29" s="47">
        <v>2</v>
      </c>
      <c r="D29" s="57">
        <v>-1</v>
      </c>
      <c r="E29" s="58">
        <v>-1</v>
      </c>
      <c r="F29" s="59">
        <v>-1</v>
      </c>
      <c r="G29" s="22">
        <f>IF(D29="","",G28+M29)</f>
        <v>161032.66997881865</v>
      </c>
      <c r="H29" s="22">
        <f>IF(E29="","",H28+N29)</f>
        <v>166189.28832221983</v>
      </c>
      <c r="I29" s="22">
        <f>IF(F29="","",I28+O29)</f>
        <v>188326.97009766698</v>
      </c>
      <c r="J29" s="44">
        <f t="shared" si="8"/>
        <v>4980.3918550150102</v>
      </c>
      <c r="K29" s="45">
        <f t="shared" si="9"/>
        <v>5139.8748965634995</v>
      </c>
      <c r="L29" s="46">
        <f t="shared" si="10"/>
        <v>5824.5454669381534</v>
      </c>
      <c r="M29" s="44">
        <f>IF(D29="","",J29*D29)</f>
        <v>-4980.3918550150102</v>
      </c>
      <c r="N29" s="45">
        <f>IF(E29="","",K29*E29)</f>
        <v>-5139.8748965634995</v>
      </c>
      <c r="O29" s="46">
        <f>IF(F29="","",L29*F29)</f>
        <v>-5824.5454669381534</v>
      </c>
      <c r="P29" s="40"/>
      <c r="Q29" s="40"/>
      <c r="R29" s="40"/>
    </row>
    <row r="30" spans="1:18">
      <c r="A30" s="9">
        <v>21</v>
      </c>
      <c r="B30" s="5">
        <v>37953</v>
      </c>
      <c r="C30" s="47">
        <v>1</v>
      </c>
      <c r="D30" s="57">
        <v>1.27</v>
      </c>
      <c r="E30" s="58">
        <v>1.5</v>
      </c>
      <c r="F30" s="59">
        <v>2</v>
      </c>
      <c r="G30" s="22">
        <f>IF(D30="","",G29+M30)</f>
        <v>167168.01470501165</v>
      </c>
      <c r="H30" s="22">
        <f>IF(E30="","",H29+N30)</f>
        <v>173667.80629671973</v>
      </c>
      <c r="I30" s="22">
        <f>IF(F30="","",I29+O30)</f>
        <v>199626.58830352701</v>
      </c>
      <c r="J30" s="44">
        <f t="shared" si="8"/>
        <v>4830.9800993645595</v>
      </c>
      <c r="K30" s="45">
        <f t="shared" si="9"/>
        <v>4985.6786496665945</v>
      </c>
      <c r="L30" s="46">
        <f t="shared" si="10"/>
        <v>5649.8091029300094</v>
      </c>
      <c r="M30" s="44">
        <f>IF(D30="","",J30*D30)</f>
        <v>6135.3447261929905</v>
      </c>
      <c r="N30" s="45">
        <f>IF(E30="","",K30*E30)</f>
        <v>7478.5179744998914</v>
      </c>
      <c r="O30" s="46">
        <f>IF(F30="","",L30*F30)</f>
        <v>11299.618205860019</v>
      </c>
      <c r="P30" s="40"/>
      <c r="Q30" s="40"/>
      <c r="R30" s="40"/>
    </row>
    <row r="31" spans="1:18">
      <c r="A31" s="9">
        <v>22</v>
      </c>
      <c r="B31" s="5">
        <v>38084</v>
      </c>
      <c r="C31" s="47">
        <v>2</v>
      </c>
      <c r="D31" s="57">
        <v>1.27</v>
      </c>
      <c r="E31" s="58">
        <v>1.5</v>
      </c>
      <c r="F31" s="59">
        <v>2</v>
      </c>
      <c r="G31" s="22">
        <f>IF(D31="","",G30+M31)</f>
        <v>173537.1160652726</v>
      </c>
      <c r="H31" s="22">
        <f>IF(E31="","",H30+N31)</f>
        <v>181482.85758007213</v>
      </c>
      <c r="I31" s="22">
        <f>IF(F31="","",I30+O31)</f>
        <v>211604.18360173862</v>
      </c>
      <c r="J31" s="44">
        <f t="shared" si="8"/>
        <v>5015.0404411503496</v>
      </c>
      <c r="K31" s="45">
        <f t="shared" si="9"/>
        <v>5210.0341889015917</v>
      </c>
      <c r="L31" s="46">
        <f t="shared" si="10"/>
        <v>5988.7976491058098</v>
      </c>
      <c r="M31" s="44">
        <f>IF(D31="","",J31*D31)</f>
        <v>6369.1013602609437</v>
      </c>
      <c r="N31" s="45">
        <f>IF(E31="","",K31*E31)</f>
        <v>7815.0512833523881</v>
      </c>
      <c r="O31" s="46">
        <f>IF(F31="","",L31*F31)</f>
        <v>11977.59529821162</v>
      </c>
      <c r="P31" s="40"/>
      <c r="Q31" s="40"/>
      <c r="R31" s="40"/>
    </row>
    <row r="32" spans="1:18">
      <c r="A32" s="9">
        <v>23</v>
      </c>
      <c r="B32" s="5">
        <v>38131</v>
      </c>
      <c r="C32" s="47">
        <v>1</v>
      </c>
      <c r="D32" s="57">
        <v>1.27</v>
      </c>
      <c r="E32" s="58">
        <v>1.5</v>
      </c>
      <c r="F32" s="59">
        <v>2</v>
      </c>
      <c r="G32" s="22">
        <f>IF(D32="","",G31+M32)</f>
        <v>180148.88018735949</v>
      </c>
      <c r="H32" s="22">
        <f>IF(E32="","",H31+N32)</f>
        <v>189649.58617117538</v>
      </c>
      <c r="I32" s="22">
        <f>IF(F32="","",I31+O32)</f>
        <v>224300.43461784296</v>
      </c>
      <c r="J32" s="44">
        <f t="shared" si="8"/>
        <v>5206.1134819581775</v>
      </c>
      <c r="K32" s="45">
        <f t="shared" si="9"/>
        <v>5444.4857274021633</v>
      </c>
      <c r="L32" s="46">
        <f t="shared" si="10"/>
        <v>6348.1255080521587</v>
      </c>
      <c r="M32" s="44">
        <f>IF(D32="","",J32*D32)</f>
        <v>6611.7641220868854</v>
      </c>
      <c r="N32" s="45">
        <f>IF(E32="","",K32*E32)</f>
        <v>8166.728591103245</v>
      </c>
      <c r="O32" s="46">
        <f>IF(F32="","",L32*F32)</f>
        <v>12696.251016104317</v>
      </c>
      <c r="P32" s="40"/>
      <c r="Q32" s="40"/>
      <c r="R32" s="40"/>
    </row>
    <row r="33" spans="1:18">
      <c r="A33" s="9">
        <v>24</v>
      </c>
      <c r="B33" s="5">
        <v>38167</v>
      </c>
      <c r="C33" s="47">
        <v>1</v>
      </c>
      <c r="D33" s="57">
        <v>1.27</v>
      </c>
      <c r="E33" s="58">
        <v>1.5</v>
      </c>
      <c r="F33" s="59">
        <v>2</v>
      </c>
      <c r="G33" s="22">
        <f>IF(D33="","",G32+M33)</f>
        <v>187012.55252249789</v>
      </c>
      <c r="H33" s="22">
        <f>IF(E33="","",H32+N33)</f>
        <v>198183.81754887826</v>
      </c>
      <c r="I33" s="22">
        <f>IF(F33="","",I32+O33)</f>
        <v>237758.46069491352</v>
      </c>
      <c r="J33" s="44">
        <f t="shared" si="8"/>
        <v>5404.4664056207848</v>
      </c>
      <c r="K33" s="45">
        <f t="shared" si="9"/>
        <v>5689.4875851352608</v>
      </c>
      <c r="L33" s="46">
        <f t="shared" si="10"/>
        <v>6729.0130385352886</v>
      </c>
      <c r="M33" s="44">
        <f>IF(D33="","",J33*D33)</f>
        <v>6863.6723351383971</v>
      </c>
      <c r="N33" s="45">
        <f>IF(E33="","",K33*E33)</f>
        <v>8534.2313777028903</v>
      </c>
      <c r="O33" s="46">
        <f>IF(F33="","",L33*F33)</f>
        <v>13458.026077070577</v>
      </c>
      <c r="P33" s="40"/>
      <c r="Q33" s="40"/>
      <c r="R33" s="40"/>
    </row>
    <row r="34" spans="1:18">
      <c r="A34" s="9">
        <v>25</v>
      </c>
      <c r="B34" s="5">
        <v>38190</v>
      </c>
      <c r="C34" s="47">
        <v>2</v>
      </c>
      <c r="D34" s="57">
        <v>-1</v>
      </c>
      <c r="E34" s="58">
        <v>-1</v>
      </c>
      <c r="F34" s="59">
        <v>-1</v>
      </c>
      <c r="G34" s="22">
        <f>IF(D34="","",G33+M34)</f>
        <v>181402.17594682294</v>
      </c>
      <c r="H34" s="22">
        <f>IF(E34="","",H33+N34)</f>
        <v>192238.30302241191</v>
      </c>
      <c r="I34" s="22">
        <f>IF(F34="","",I33+O34)</f>
        <v>230625.70687406612</v>
      </c>
      <c r="J34" s="44">
        <f t="shared" si="8"/>
        <v>5610.3765756749362</v>
      </c>
      <c r="K34" s="45">
        <f t="shared" si="9"/>
        <v>5945.5145264663479</v>
      </c>
      <c r="L34" s="46">
        <f t="shared" si="10"/>
        <v>7132.7538208474052</v>
      </c>
      <c r="M34" s="44">
        <f>IF(D34="","",J34*D34)</f>
        <v>-5610.3765756749362</v>
      </c>
      <c r="N34" s="45">
        <f>IF(E34="","",K34*E34)</f>
        <v>-5945.5145264663479</v>
      </c>
      <c r="O34" s="46">
        <f>IF(F34="","",L34*F34)</f>
        <v>-7132.7538208474052</v>
      </c>
      <c r="P34" s="40"/>
      <c r="Q34" s="40"/>
      <c r="R34" s="40"/>
    </row>
    <row r="35" spans="1:18">
      <c r="A35" s="9">
        <v>26</v>
      </c>
      <c r="B35" s="5">
        <v>38253</v>
      </c>
      <c r="C35" s="47">
        <v>1</v>
      </c>
      <c r="D35" s="57">
        <v>-1</v>
      </c>
      <c r="E35" s="58">
        <v>-1</v>
      </c>
      <c r="F35" s="59">
        <v>-1</v>
      </c>
      <c r="G35" s="22">
        <f>IF(D35="","",G34+M35)</f>
        <v>175960.11066841826</v>
      </c>
      <c r="H35" s="22">
        <f>IF(E35="","",H34+N35)</f>
        <v>186471.15393173957</v>
      </c>
      <c r="I35" s="22">
        <f>IF(F35="","",I34+O35)</f>
        <v>223706.93566784414</v>
      </c>
      <c r="J35" s="44">
        <f t="shared" si="8"/>
        <v>5442.0652784046879</v>
      </c>
      <c r="K35" s="45">
        <f t="shared" si="9"/>
        <v>5767.1490906723575</v>
      </c>
      <c r="L35" s="46">
        <f t="shared" si="10"/>
        <v>6918.7712062219834</v>
      </c>
      <c r="M35" s="44">
        <f>IF(D35="","",J35*D35)</f>
        <v>-5442.0652784046879</v>
      </c>
      <c r="N35" s="45">
        <f>IF(E35="","",K35*E35)</f>
        <v>-5767.1490906723575</v>
      </c>
      <c r="O35" s="46">
        <f>IF(F35="","",L35*F35)</f>
        <v>-6918.7712062219834</v>
      </c>
      <c r="P35" s="40"/>
      <c r="Q35" s="40"/>
      <c r="R35" s="40"/>
    </row>
    <row r="36" spans="1:18">
      <c r="A36" s="9">
        <v>27</v>
      </c>
      <c r="B36" s="5">
        <v>38273</v>
      </c>
      <c r="C36" s="47">
        <v>1</v>
      </c>
      <c r="D36" s="57">
        <v>1.27</v>
      </c>
      <c r="E36" s="58">
        <v>1.5</v>
      </c>
      <c r="F36" s="59">
        <v>2</v>
      </c>
      <c r="G36" s="22">
        <f>IF(D36="","",G35+M36)</f>
        <v>182664.190884885</v>
      </c>
      <c r="H36" s="22">
        <f>IF(E36="","",H35+N36)</f>
        <v>194862.35585866784</v>
      </c>
      <c r="I36" s="22">
        <f>IF(F36="","",I35+O36)</f>
        <v>237129.35180791479</v>
      </c>
      <c r="J36" s="44">
        <f t="shared" si="8"/>
        <v>5278.8033200525479</v>
      </c>
      <c r="K36" s="45">
        <f t="shared" si="9"/>
        <v>5594.134617952187</v>
      </c>
      <c r="L36" s="46">
        <f t="shared" si="10"/>
        <v>6711.2080700353235</v>
      </c>
      <c r="M36" s="44">
        <f>IF(D36="","",J36*D36)</f>
        <v>6704.0802164667357</v>
      </c>
      <c r="N36" s="45">
        <f>IF(E36="","",K36*E36)</f>
        <v>8391.201926928281</v>
      </c>
      <c r="O36" s="46">
        <f>IF(F36="","",L36*F36)</f>
        <v>13422.416140070647</v>
      </c>
      <c r="P36" s="40"/>
      <c r="Q36" s="40"/>
      <c r="R36" s="40"/>
    </row>
    <row r="37" spans="1:18">
      <c r="A37" s="9">
        <v>28</v>
      </c>
      <c r="B37" s="5">
        <v>38289</v>
      </c>
      <c r="C37" s="47">
        <v>2</v>
      </c>
      <c r="D37" s="57">
        <v>1.27</v>
      </c>
      <c r="E37" s="58">
        <v>1.5</v>
      </c>
      <c r="F37" s="59">
        <v>2</v>
      </c>
      <c r="G37" s="22">
        <f>IF(D37="","",G36+M37)</f>
        <v>189623.69655759912</v>
      </c>
      <c r="H37" s="22">
        <f>IF(E37="","",H36+N37)</f>
        <v>203631.16187230789</v>
      </c>
      <c r="I37" s="22">
        <f>IF(F37="","",I36+O37)</f>
        <v>251357.11291638968</v>
      </c>
      <c r="J37" s="44">
        <f t="shared" si="8"/>
        <v>5479.9257265465494</v>
      </c>
      <c r="K37" s="45">
        <f t="shared" si="9"/>
        <v>5845.8706757600348</v>
      </c>
      <c r="L37" s="46">
        <f t="shared" si="10"/>
        <v>7113.8805542374439</v>
      </c>
      <c r="M37" s="44">
        <f>IF(D37="","",J37*D37)</f>
        <v>6959.5056727141182</v>
      </c>
      <c r="N37" s="45">
        <f>IF(E37="","",K37*E37)</f>
        <v>8768.8060136400527</v>
      </c>
      <c r="O37" s="46">
        <f>IF(F37="","",L37*F37)</f>
        <v>14227.761108474888</v>
      </c>
      <c r="P37" s="40"/>
      <c r="Q37" s="40"/>
      <c r="R37" s="40"/>
    </row>
    <row r="38" spans="1:18">
      <c r="A38" s="9">
        <v>29</v>
      </c>
      <c r="B38" s="5">
        <v>38429</v>
      </c>
      <c r="C38" s="47">
        <v>1</v>
      </c>
      <c r="D38" s="57">
        <v>1.27</v>
      </c>
      <c r="E38" s="58">
        <v>1.5</v>
      </c>
      <c r="F38" s="59">
        <v>2</v>
      </c>
      <c r="G38" s="22">
        <f>IF(D38="","",G37+M38)</f>
        <v>196848.35939644364</v>
      </c>
      <c r="H38" s="22">
        <f>IF(E38="","",H37+N38)</f>
        <v>212794.56415656174</v>
      </c>
      <c r="I38" s="22">
        <f>IF(F38="","",I37+O38)</f>
        <v>266438.53969137307</v>
      </c>
      <c r="J38" s="44">
        <f t="shared" si="8"/>
        <v>5688.7108967279737</v>
      </c>
      <c r="K38" s="45">
        <f t="shared" si="9"/>
        <v>6108.9348561692368</v>
      </c>
      <c r="L38" s="46">
        <f t="shared" si="10"/>
        <v>7540.7133874916899</v>
      </c>
      <c r="M38" s="44">
        <f>IF(D38="","",J38*D38)</f>
        <v>7224.662838844527</v>
      </c>
      <c r="N38" s="45">
        <f>IF(E38="","",K38*E38)</f>
        <v>9163.4022842538543</v>
      </c>
      <c r="O38" s="46">
        <f>IF(F38="","",L38*F38)</f>
        <v>15081.42677498338</v>
      </c>
      <c r="P38" s="40"/>
      <c r="Q38" s="40"/>
      <c r="R38" s="40"/>
    </row>
    <row r="39" spans="1:18">
      <c r="A39" s="9">
        <v>30</v>
      </c>
      <c r="B39" s="5">
        <v>38434</v>
      </c>
      <c r="C39" s="47">
        <v>1</v>
      </c>
      <c r="D39" s="57">
        <v>1.27</v>
      </c>
      <c r="E39" s="58">
        <v>1.5</v>
      </c>
      <c r="F39" s="59">
        <v>2</v>
      </c>
      <c r="G39" s="22">
        <f>IF(D39="","",G38+M39)</f>
        <v>204348.28188944815</v>
      </c>
      <c r="H39" s="22">
        <f>IF(E39="","",H38+N39)</f>
        <v>222370.31954360701</v>
      </c>
      <c r="I39" s="22">
        <f>IF(F39="","",I38+O39)</f>
        <v>282424.85207285546</v>
      </c>
      <c r="J39" s="44">
        <f t="shared" si="8"/>
        <v>5905.4507818933089</v>
      </c>
      <c r="K39" s="45">
        <f t="shared" si="9"/>
        <v>6383.8369246968523</v>
      </c>
      <c r="L39" s="46">
        <f t="shared" si="10"/>
        <v>7993.1561907411915</v>
      </c>
      <c r="M39" s="44">
        <f>IF(D39="","",J39*D39)</f>
        <v>7499.922493004502</v>
      </c>
      <c r="N39" s="45">
        <f>IF(E39="","",K39*E39)</f>
        <v>9575.7553870452793</v>
      </c>
      <c r="O39" s="46">
        <f>IF(F39="","",L39*F39)</f>
        <v>15986.312381482383</v>
      </c>
      <c r="P39" s="40"/>
      <c r="Q39" s="40"/>
      <c r="R39" s="40"/>
    </row>
    <row r="40" spans="1:18">
      <c r="A40" s="9">
        <v>31</v>
      </c>
      <c r="B40" s="5">
        <v>38450</v>
      </c>
      <c r="C40" s="47">
        <v>1</v>
      </c>
      <c r="D40" s="57">
        <v>-1</v>
      </c>
      <c r="E40" s="58">
        <v>-1</v>
      </c>
      <c r="F40" s="59">
        <v>-1</v>
      </c>
      <c r="G40" s="22">
        <f>IF(D40="","",G39+M40)</f>
        <v>198217.83343276469</v>
      </c>
      <c r="H40" s="22">
        <f>IF(E40="","",H39+N40)</f>
        <v>215699.20995729879</v>
      </c>
      <c r="I40" s="22">
        <f>IF(F40="","",I39+O40)</f>
        <v>273952.10651066981</v>
      </c>
      <c r="J40" s="44">
        <f t="shared" si="8"/>
        <v>6130.4484566834444</v>
      </c>
      <c r="K40" s="45">
        <f t="shared" si="9"/>
        <v>6671.1095863082101</v>
      </c>
      <c r="L40" s="46">
        <f t="shared" si="10"/>
        <v>8472.7455621856643</v>
      </c>
      <c r="M40" s="44">
        <f>IF(D40="","",J40*D40)</f>
        <v>-6130.4484566834444</v>
      </c>
      <c r="N40" s="45">
        <f>IF(E40="","",K40*E40)</f>
        <v>-6671.1095863082101</v>
      </c>
      <c r="O40" s="46">
        <f>IF(F40="","",L40*F40)</f>
        <v>-8472.7455621856643</v>
      </c>
      <c r="P40" s="40"/>
      <c r="Q40" s="40"/>
      <c r="R40" s="40"/>
    </row>
    <row r="41" spans="1:18">
      <c r="A41" s="9">
        <v>32</v>
      </c>
      <c r="B41" s="5">
        <v>38491</v>
      </c>
      <c r="C41" s="47">
        <v>1</v>
      </c>
      <c r="D41" s="57">
        <v>1.27</v>
      </c>
      <c r="E41" s="58">
        <v>1.5</v>
      </c>
      <c r="F41" s="59">
        <v>2</v>
      </c>
      <c r="G41" s="22">
        <f>IF(D41="","",G40+M41)</f>
        <v>205769.93288655303</v>
      </c>
      <c r="H41" s="22">
        <f>IF(E41="","",H40+N41)</f>
        <v>225405.67440537724</v>
      </c>
      <c r="I41" s="22">
        <f>IF(F41="","",I40+O41)</f>
        <v>290389.23290130997</v>
      </c>
      <c r="J41" s="44">
        <f t="shared" si="8"/>
        <v>5946.5350029829406</v>
      </c>
      <c r="K41" s="45">
        <f t="shared" si="9"/>
        <v>6470.9762987189633</v>
      </c>
      <c r="L41" s="46">
        <f t="shared" si="10"/>
        <v>8218.5631953200937</v>
      </c>
      <c r="M41" s="44">
        <f>IF(D41="","",J41*D41)</f>
        <v>7552.0994537883344</v>
      </c>
      <c r="N41" s="45">
        <f>IF(E41="","",K41*E41)</f>
        <v>9706.4644480784445</v>
      </c>
      <c r="O41" s="46">
        <f>IF(F41="","",L41*F41)</f>
        <v>16437.126390640187</v>
      </c>
      <c r="P41" s="40"/>
      <c r="Q41" s="40"/>
      <c r="R41" s="40"/>
    </row>
    <row r="42" spans="1:18">
      <c r="A42" s="9">
        <v>33</v>
      </c>
      <c r="B42" s="5">
        <v>38496</v>
      </c>
      <c r="C42" s="47">
        <v>2</v>
      </c>
      <c r="D42" s="57">
        <v>1.27</v>
      </c>
      <c r="E42" s="58">
        <v>-1</v>
      </c>
      <c r="F42" s="59">
        <v>-1</v>
      </c>
      <c r="G42" s="22">
        <f>IF(D42="","",G41+M42)</f>
        <v>213609.7673295307</v>
      </c>
      <c r="H42" s="22">
        <f>IF(E42="","",H41+N42)</f>
        <v>218643.50417321592</v>
      </c>
      <c r="I42" s="22">
        <f>IF(F42="","",I41+O42)</f>
        <v>281677.55591427069</v>
      </c>
      <c r="J42" s="44">
        <f t="shared" si="8"/>
        <v>6173.097986596591</v>
      </c>
      <c r="K42" s="45">
        <f t="shared" si="9"/>
        <v>6762.1702321613166</v>
      </c>
      <c r="L42" s="46">
        <f t="shared" si="10"/>
        <v>8711.6769870392982</v>
      </c>
      <c r="M42" s="44">
        <f>IF(D42="","",J42*D42)</f>
        <v>7839.8344429776707</v>
      </c>
      <c r="N42" s="45">
        <f>IF(E42="","",K42*E42)</f>
        <v>-6762.1702321613166</v>
      </c>
      <c r="O42" s="46">
        <f>IF(F42="","",L42*F42)</f>
        <v>-8711.6769870392982</v>
      </c>
      <c r="P42" s="40"/>
      <c r="Q42" s="40"/>
      <c r="R42" s="40"/>
    </row>
    <row r="43" spans="1:18">
      <c r="A43" s="9">
        <v>34</v>
      </c>
      <c r="B43" s="5">
        <v>38499</v>
      </c>
      <c r="C43" s="47">
        <v>2</v>
      </c>
      <c r="D43" s="57">
        <v>1.27</v>
      </c>
      <c r="E43" s="58">
        <v>1.5</v>
      </c>
      <c r="F43" s="59">
        <v>2</v>
      </c>
      <c r="G43" s="22">
        <f>IF(D43="","",G42+M43)</f>
        <v>221748.29946478581</v>
      </c>
      <c r="H43" s="22">
        <f>IF(E43="","",H42+N43)</f>
        <v>228482.46186101064</v>
      </c>
      <c r="I43" s="22">
        <f>IF(F43="","",I42+O43)</f>
        <v>298578.20926912694</v>
      </c>
      <c r="J43" s="44">
        <f t="shared" si="8"/>
        <v>6408.2930198859212</v>
      </c>
      <c r="K43" s="45">
        <f t="shared" si="9"/>
        <v>6559.3051251964771</v>
      </c>
      <c r="L43" s="46">
        <f t="shared" si="10"/>
        <v>8450.3266774281201</v>
      </c>
      <c r="M43" s="44">
        <f>IF(D43="","",J43*D43)</f>
        <v>8138.53213525512</v>
      </c>
      <c r="N43" s="45">
        <f>IF(E43="","",K43*E43)</f>
        <v>9838.9576877947147</v>
      </c>
      <c r="O43" s="46">
        <f>IF(F43="","",L43*F43)</f>
        <v>16900.65335485624</v>
      </c>
      <c r="P43" s="40"/>
      <c r="Q43" s="40"/>
      <c r="R43" s="40"/>
    </row>
    <row r="44" spans="1:18">
      <c r="A44" s="3">
        <v>35</v>
      </c>
      <c r="B44" s="5">
        <v>38510</v>
      </c>
      <c r="C44" s="47">
        <v>2</v>
      </c>
      <c r="D44" s="57">
        <v>-1</v>
      </c>
      <c r="E44" s="58">
        <v>-1</v>
      </c>
      <c r="F44" s="59">
        <v>-1</v>
      </c>
      <c r="G44" s="22">
        <f>IF(D44="","",G43+M44)</f>
        <v>215095.85048084223</v>
      </c>
      <c r="H44" s="22">
        <f t="shared" ref="H44:I44" si="11">IF(E44="","",H43+N44)</f>
        <v>221627.98800518032</v>
      </c>
      <c r="I44" s="22">
        <f t="shared" si="11"/>
        <v>289620.86299105315</v>
      </c>
      <c r="J44" s="44">
        <f t="shared" si="8"/>
        <v>6652.4489839435746</v>
      </c>
      <c r="K44" s="45">
        <f t="shared" si="9"/>
        <v>6854.4738558303188</v>
      </c>
      <c r="L44" s="46">
        <f t="shared" si="10"/>
        <v>8957.3462780738082</v>
      </c>
      <c r="M44" s="44">
        <f>IF(D44="","",J44*D44)</f>
        <v>-6652.4489839435746</v>
      </c>
      <c r="N44" s="45">
        <f>IF(E44="","",K44*E44)</f>
        <v>-6854.4738558303188</v>
      </c>
      <c r="O44" s="46">
        <f>IF(F44="","",L44*F44)</f>
        <v>-8957.3462780738082</v>
      </c>
    </row>
    <row r="45" spans="1:18">
      <c r="A45" s="9">
        <v>36</v>
      </c>
      <c r="B45" s="5">
        <v>38519</v>
      </c>
      <c r="C45" s="47">
        <v>2</v>
      </c>
      <c r="D45" s="57">
        <v>-1</v>
      </c>
      <c r="E45" s="58">
        <v>-1</v>
      </c>
      <c r="F45" s="59">
        <v>-1</v>
      </c>
      <c r="G45" s="22">
        <f>IF(D45="","",G44+M45)</f>
        <v>208642.97496641695</v>
      </c>
      <c r="H45" s="22">
        <f t="shared" ref="H45:H59" si="12">IF(E45="","",H44+N45)</f>
        <v>214979.14836502491</v>
      </c>
      <c r="I45" s="22">
        <f t="shared" ref="I45:I59" si="13">IF(F45="","",I44+O45)</f>
        <v>280932.23710132157</v>
      </c>
      <c r="J45" s="44">
        <f>IF(G44="","",G44*0.03)</f>
        <v>6452.8755144252664</v>
      </c>
      <c r="K45" s="45">
        <f t="shared" si="9"/>
        <v>6648.8396401554091</v>
      </c>
      <c r="L45" s="46">
        <f t="shared" si="10"/>
        <v>8688.6258897315947</v>
      </c>
      <c r="M45" s="44">
        <f>IF(D45="","",J45*D45)</f>
        <v>-6452.8755144252664</v>
      </c>
      <c r="N45" s="45">
        <f>IF(E45="","",K45*E45)</f>
        <v>-6648.8396401554091</v>
      </c>
      <c r="O45" s="46">
        <f>IF(F45="","",L45*F45)</f>
        <v>-8688.6258897315947</v>
      </c>
    </row>
    <row r="46" spans="1:18">
      <c r="A46" s="9">
        <v>37</v>
      </c>
      <c r="B46" s="5">
        <v>38827</v>
      </c>
      <c r="C46" s="47">
        <v>1</v>
      </c>
      <c r="D46" s="57">
        <v>-1</v>
      </c>
      <c r="E46" s="58">
        <v>-1</v>
      </c>
      <c r="F46" s="59">
        <v>-1</v>
      </c>
      <c r="G46" s="22">
        <f>IF(D46="","",G45+M46)</f>
        <v>202383.68571742444</v>
      </c>
      <c r="H46" s="22">
        <f t="shared" si="12"/>
        <v>208529.77391407418</v>
      </c>
      <c r="I46" s="22">
        <f t="shared" si="13"/>
        <v>272504.26998828194</v>
      </c>
      <c r="J46" s="44">
        <f t="shared" si="8"/>
        <v>6259.289248992508</v>
      </c>
      <c r="K46" s="45">
        <f t="shared" si="9"/>
        <v>6449.3744509507469</v>
      </c>
      <c r="L46" s="46">
        <f t="shared" si="10"/>
        <v>8427.9671130396473</v>
      </c>
      <c r="M46" s="44">
        <f>IF(D46="","",J46*D46)</f>
        <v>-6259.289248992508</v>
      </c>
      <c r="N46" s="45">
        <f>IF(E46="","",K46*E46)</f>
        <v>-6449.3744509507469</v>
      </c>
      <c r="O46" s="46">
        <f>IF(F46="","",L46*F46)</f>
        <v>-8427.9671130396473</v>
      </c>
    </row>
    <row r="47" spans="1:18">
      <c r="A47" s="9">
        <v>38</v>
      </c>
      <c r="B47" s="5">
        <v>38988</v>
      </c>
      <c r="C47" s="47">
        <v>1</v>
      </c>
      <c r="D47" s="57">
        <v>1.27</v>
      </c>
      <c r="E47" s="58">
        <v>1.5</v>
      </c>
      <c r="F47" s="59">
        <v>2</v>
      </c>
      <c r="G47" s="22">
        <f>IF(D47="","",G46+M47)</f>
        <v>210094.50414325829</v>
      </c>
      <c r="H47" s="22">
        <f t="shared" si="12"/>
        <v>217913.61374020751</v>
      </c>
      <c r="I47" s="22">
        <f t="shared" si="13"/>
        <v>288854.52618757886</v>
      </c>
      <c r="J47" s="44">
        <f t="shared" si="8"/>
        <v>6071.5105715227328</v>
      </c>
      <c r="K47" s="45">
        <f t="shared" si="9"/>
        <v>6255.8932174222255</v>
      </c>
      <c r="L47" s="46">
        <f t="shared" si="10"/>
        <v>8175.1280996484584</v>
      </c>
      <c r="M47" s="44">
        <f>IF(D47="","",J47*D47)</f>
        <v>7710.8184258338706</v>
      </c>
      <c r="N47" s="45">
        <f>IF(E47="","",K47*E47)</f>
        <v>9383.8398261333386</v>
      </c>
      <c r="O47" s="46">
        <f>IF(F47="","",L47*F47)</f>
        <v>16350.256199296917</v>
      </c>
    </row>
    <row r="48" spans="1:18">
      <c r="A48" s="9">
        <v>39</v>
      </c>
      <c r="B48" s="5">
        <v>38992</v>
      </c>
      <c r="C48" s="47">
        <v>1</v>
      </c>
      <c r="D48" s="57">
        <v>1.27</v>
      </c>
      <c r="E48" s="58">
        <v>1.5</v>
      </c>
      <c r="F48" s="59">
        <v>-1</v>
      </c>
      <c r="G48" s="22">
        <f>IF(D48="","",G47+M48)</f>
        <v>218099.10475111642</v>
      </c>
      <c r="H48" s="22">
        <f t="shared" si="12"/>
        <v>227719.72635851684</v>
      </c>
      <c r="I48" s="22">
        <f t="shared" si="13"/>
        <v>280188.8904019515</v>
      </c>
      <c r="J48" s="44">
        <f t="shared" si="8"/>
        <v>6302.8351242977487</v>
      </c>
      <c r="K48" s="45">
        <f t="shared" si="9"/>
        <v>6537.408412206225</v>
      </c>
      <c r="L48" s="46">
        <f t="shared" si="10"/>
        <v>8665.6357856273662</v>
      </c>
      <c r="M48" s="44">
        <f>IF(D48="","",J48*D48)</f>
        <v>8004.6006078581413</v>
      </c>
      <c r="N48" s="45">
        <f>IF(E48="","",K48*E48)</f>
        <v>9806.1126183093365</v>
      </c>
      <c r="O48" s="46">
        <f>IF(F48="","",L48*F48)</f>
        <v>-8665.6357856273662</v>
      </c>
    </row>
    <row r="49" spans="1:15">
      <c r="A49" s="9">
        <v>40</v>
      </c>
      <c r="B49" s="5">
        <v>39038</v>
      </c>
      <c r="C49" s="47">
        <v>1</v>
      </c>
      <c r="D49" s="57">
        <v>-1</v>
      </c>
      <c r="E49" s="58">
        <v>-1</v>
      </c>
      <c r="F49" s="59">
        <v>-1</v>
      </c>
      <c r="G49" s="22">
        <f>IF(D49="","",G48+M49)</f>
        <v>211556.13160858292</v>
      </c>
      <c r="H49" s="22">
        <f t="shared" si="12"/>
        <v>220888.13456776133</v>
      </c>
      <c r="I49" s="22">
        <f t="shared" si="13"/>
        <v>271783.22368989297</v>
      </c>
      <c r="J49" s="44">
        <f t="shared" si="8"/>
        <v>6542.9731425334921</v>
      </c>
      <c r="K49" s="45">
        <f t="shared" si="9"/>
        <v>6831.5917907555049</v>
      </c>
      <c r="L49" s="46">
        <f t="shared" si="10"/>
        <v>8405.6667120585444</v>
      </c>
      <c r="M49" s="44">
        <f>IF(D49="","",J49*D49)</f>
        <v>-6542.9731425334921</v>
      </c>
      <c r="N49" s="45">
        <f>IF(E49="","",K49*E49)</f>
        <v>-6831.5917907555049</v>
      </c>
      <c r="O49" s="46">
        <f>IF(F49="","",L49*F49)</f>
        <v>-8405.6667120585444</v>
      </c>
    </row>
    <row r="50" spans="1:15">
      <c r="A50" s="9">
        <v>41</v>
      </c>
      <c r="B50" s="5">
        <v>39073</v>
      </c>
      <c r="C50" s="47">
        <v>1</v>
      </c>
      <c r="D50" s="57">
        <v>1.27</v>
      </c>
      <c r="E50" s="58">
        <v>1.5</v>
      </c>
      <c r="F50" s="59">
        <v>2</v>
      </c>
      <c r="G50" s="22">
        <f>IF(D50="","",G49+M50)</f>
        <v>219616.42022286993</v>
      </c>
      <c r="H50" s="22">
        <f t="shared" si="12"/>
        <v>230828.1006233106</v>
      </c>
      <c r="I50" s="22">
        <f t="shared" si="13"/>
        <v>288090.21711128653</v>
      </c>
      <c r="J50" s="44">
        <f t="shared" si="8"/>
        <v>6346.6839482574869</v>
      </c>
      <c r="K50" s="45">
        <f t="shared" si="9"/>
        <v>6626.6440370328392</v>
      </c>
      <c r="L50" s="46">
        <f t="shared" si="10"/>
        <v>8153.4967106967888</v>
      </c>
      <c r="M50" s="44">
        <f>IF(D50="","",J50*D50)</f>
        <v>8060.2886142870084</v>
      </c>
      <c r="N50" s="45">
        <f>IF(E50="","",K50*E50)</f>
        <v>9939.9660555492592</v>
      </c>
      <c r="O50" s="46">
        <f>IF(F50="","",L50*F50)</f>
        <v>16306.993421393578</v>
      </c>
    </row>
    <row r="51" spans="1:15">
      <c r="A51" s="9">
        <v>42</v>
      </c>
      <c r="B51" s="5">
        <v>39100</v>
      </c>
      <c r="C51" s="47">
        <v>1</v>
      </c>
      <c r="D51" s="57">
        <v>1.27</v>
      </c>
      <c r="E51" s="58">
        <v>1.5</v>
      </c>
      <c r="F51" s="59">
        <v>2</v>
      </c>
      <c r="G51" s="22">
        <f>IF(D51="","",G50+M51)</f>
        <v>227983.80583336129</v>
      </c>
      <c r="H51" s="22">
        <f t="shared" si="12"/>
        <v>241215.36515135958</v>
      </c>
      <c r="I51" s="22">
        <f t="shared" si="13"/>
        <v>305375.63013796374</v>
      </c>
      <c r="J51" s="44">
        <f t="shared" si="8"/>
        <v>6588.492606686098</v>
      </c>
      <c r="K51" s="45">
        <f t="shared" si="9"/>
        <v>6924.8430186993182</v>
      </c>
      <c r="L51" s="46">
        <f t="shared" si="10"/>
        <v>8642.706513338595</v>
      </c>
      <c r="M51" s="44">
        <f>IF(D51="","",J51*D51)</f>
        <v>8367.3856104913448</v>
      </c>
      <c r="N51" s="45">
        <f>IF(E51="","",K51*E51)</f>
        <v>10387.264528048978</v>
      </c>
      <c r="O51" s="46">
        <f>IF(F51="","",L51*F51)</f>
        <v>17285.41302667719</v>
      </c>
    </row>
    <row r="52" spans="1:15">
      <c r="A52" s="9">
        <v>43</v>
      </c>
      <c r="B52" s="5">
        <v>39104</v>
      </c>
      <c r="C52" s="47">
        <v>1</v>
      </c>
      <c r="D52" s="57">
        <v>1.27</v>
      </c>
      <c r="E52" s="58">
        <v>1.5</v>
      </c>
      <c r="F52" s="59">
        <v>2</v>
      </c>
      <c r="G52" s="22">
        <f>IF(D52="","",G51+M52)</f>
        <v>236669.98883561234</v>
      </c>
      <c r="H52" s="22">
        <f t="shared" si="12"/>
        <v>252070.05658317078</v>
      </c>
      <c r="I52" s="22">
        <f t="shared" si="13"/>
        <v>323698.16794624156</v>
      </c>
      <c r="J52" s="44">
        <f t="shared" si="8"/>
        <v>6839.5141750008379</v>
      </c>
      <c r="K52" s="45">
        <f t="shared" si="9"/>
        <v>7236.4609545407875</v>
      </c>
      <c r="L52" s="46">
        <f t="shared" si="10"/>
        <v>9161.2689041389112</v>
      </c>
      <c r="M52" s="44">
        <f>IF(D52="","",J52*D52)</f>
        <v>8686.183002251064</v>
      </c>
      <c r="N52" s="45">
        <f>IF(E52="","",K52*E52)</f>
        <v>10854.691431811181</v>
      </c>
      <c r="O52" s="46">
        <f>IF(F52="","",L52*F52)</f>
        <v>18322.537808277822</v>
      </c>
    </row>
    <row r="53" spans="1:15">
      <c r="A53" s="9">
        <v>44</v>
      </c>
      <c r="B53" s="5">
        <v>39109</v>
      </c>
      <c r="C53" s="47">
        <v>1</v>
      </c>
      <c r="D53" s="57">
        <v>1.27</v>
      </c>
      <c r="E53" s="58">
        <v>1.5</v>
      </c>
      <c r="F53" s="59">
        <v>-1</v>
      </c>
      <c r="G53" s="22">
        <f>IF(D53="","",G52+M53)</f>
        <v>245687.11541024916</v>
      </c>
      <c r="H53" s="22">
        <f t="shared" si="12"/>
        <v>263413.20912941347</v>
      </c>
      <c r="I53" s="22">
        <f t="shared" si="13"/>
        <v>313987.2229078543</v>
      </c>
      <c r="J53" s="44">
        <f t="shared" si="8"/>
        <v>7100.0996650683701</v>
      </c>
      <c r="K53" s="45">
        <f t="shared" si="9"/>
        <v>7562.1016974951235</v>
      </c>
      <c r="L53" s="46">
        <f t="shared" si="10"/>
        <v>9710.9450383872463</v>
      </c>
      <c r="M53" s="44">
        <f>IF(D53="","",J53*D53)</f>
        <v>9017.1265746368299</v>
      </c>
      <c r="N53" s="45">
        <f>IF(E53="","",K53*E53)</f>
        <v>11343.152546242685</v>
      </c>
      <c r="O53" s="46">
        <f>IF(F53="","",L53*F53)</f>
        <v>-9710.9450383872463</v>
      </c>
    </row>
    <row r="54" spans="1:15">
      <c r="A54" s="9">
        <v>45</v>
      </c>
      <c r="B54" s="5">
        <v>39115</v>
      </c>
      <c r="C54" s="47">
        <v>1</v>
      </c>
      <c r="D54" s="57">
        <v>-1</v>
      </c>
      <c r="E54" s="58">
        <v>-1</v>
      </c>
      <c r="F54" s="59">
        <v>-1</v>
      </c>
      <c r="G54" s="22">
        <f>IF(D54="","",G53+M54)</f>
        <v>238316.5019479417</v>
      </c>
      <c r="H54" s="22">
        <f t="shared" si="12"/>
        <v>255510.81285553108</v>
      </c>
      <c r="I54" s="22">
        <f t="shared" si="13"/>
        <v>304567.60622061865</v>
      </c>
      <c r="J54" s="44">
        <f t="shared" si="8"/>
        <v>7370.613462307474</v>
      </c>
      <c r="K54" s="45">
        <f t="shared" si="9"/>
        <v>7902.3962738824039</v>
      </c>
      <c r="L54" s="46">
        <f t="shared" si="10"/>
        <v>9419.616687235628</v>
      </c>
      <c r="M54" s="44">
        <f>IF(D54="","",J54*D54)</f>
        <v>-7370.613462307474</v>
      </c>
      <c r="N54" s="45">
        <f>IF(E54="","",K54*E54)</f>
        <v>-7902.3962738824039</v>
      </c>
      <c r="O54" s="46">
        <f>IF(F54="","",L54*F54)</f>
        <v>-9419.616687235628</v>
      </c>
    </row>
    <row r="55" spans="1:15">
      <c r="A55" s="9">
        <v>46</v>
      </c>
      <c r="B55" s="5">
        <v>39157</v>
      </c>
      <c r="C55" s="47">
        <v>1</v>
      </c>
      <c r="D55" s="57">
        <v>-1</v>
      </c>
      <c r="E55" s="58">
        <v>-1</v>
      </c>
      <c r="F55" s="59">
        <v>-1</v>
      </c>
      <c r="G55" s="22">
        <f>IF(D55="","",G54+M55)</f>
        <v>231167.00688950345</v>
      </c>
      <c r="H55" s="22">
        <f t="shared" si="12"/>
        <v>247845.48846986514</v>
      </c>
      <c r="I55" s="22">
        <f t="shared" si="13"/>
        <v>295430.57803400006</v>
      </c>
      <c r="J55" s="44">
        <f t="shared" si="8"/>
        <v>7149.4950584382505</v>
      </c>
      <c r="K55" s="45">
        <f t="shared" si="9"/>
        <v>7665.3243856659319</v>
      </c>
      <c r="L55" s="46">
        <f t="shared" si="10"/>
        <v>9137.0281866185596</v>
      </c>
      <c r="M55" s="44">
        <f>IF(D55="","",J55*D55)</f>
        <v>-7149.4950584382505</v>
      </c>
      <c r="N55" s="45">
        <f>IF(E55="","",K55*E55)</f>
        <v>-7665.3243856659319</v>
      </c>
      <c r="O55" s="46">
        <f>IF(F55="","",L55*F55)</f>
        <v>-9137.0281866185596</v>
      </c>
    </row>
    <row r="56" spans="1:15">
      <c r="A56" s="9">
        <v>47</v>
      </c>
      <c r="B56" s="5">
        <v>39262</v>
      </c>
      <c r="C56" s="47">
        <v>1</v>
      </c>
      <c r="D56" s="57">
        <v>1.27</v>
      </c>
      <c r="E56" s="58">
        <v>-1</v>
      </c>
      <c r="F56" s="59">
        <v>-1</v>
      </c>
      <c r="G56" s="22">
        <f>IF(D56="","",G55+M56)</f>
        <v>239974.46985199352</v>
      </c>
      <c r="H56" s="22">
        <f t="shared" si="12"/>
        <v>240410.12381576918</v>
      </c>
      <c r="I56" s="22">
        <f t="shared" si="13"/>
        <v>286567.66069298005</v>
      </c>
      <c r="J56" s="44">
        <f t="shared" si="8"/>
        <v>6935.0102066851032</v>
      </c>
      <c r="K56" s="45">
        <f t="shared" si="9"/>
        <v>7435.3646540959544</v>
      </c>
      <c r="L56" s="46">
        <f t="shared" si="10"/>
        <v>8862.9173410200019</v>
      </c>
      <c r="M56" s="44">
        <f>IF(D56="","",J56*D56)</f>
        <v>8807.4629624900808</v>
      </c>
      <c r="N56" s="45">
        <f>IF(E56="","",K56*E56)</f>
        <v>-7435.3646540959544</v>
      </c>
      <c r="O56" s="46">
        <f>IF(F56="","",L56*F56)</f>
        <v>-8862.9173410200019</v>
      </c>
    </row>
    <row r="57" spans="1:15">
      <c r="A57" s="9">
        <v>48</v>
      </c>
      <c r="B57" s="5">
        <v>39296</v>
      </c>
      <c r="C57" s="47">
        <v>1</v>
      </c>
      <c r="D57" s="57">
        <v>1.27</v>
      </c>
      <c r="E57" s="58">
        <v>1.5</v>
      </c>
      <c r="F57" s="59">
        <v>2</v>
      </c>
      <c r="G57" s="22">
        <f>IF(D57="","",G56+M57)</f>
        <v>249117.49715335446</v>
      </c>
      <c r="H57" s="22">
        <f t="shared" si="12"/>
        <v>251228.57938747879</v>
      </c>
      <c r="I57" s="22">
        <f t="shared" si="13"/>
        <v>303761.72033455886</v>
      </c>
      <c r="J57" s="44">
        <f t="shared" si="8"/>
        <v>7199.2340955598056</v>
      </c>
      <c r="K57" s="45">
        <f t="shared" si="9"/>
        <v>7212.3037144730752</v>
      </c>
      <c r="L57" s="46">
        <f t="shared" si="10"/>
        <v>8597.0298207894011</v>
      </c>
      <c r="M57" s="44">
        <f>IF(D57="","",J57*D57)</f>
        <v>9143.0273013609531</v>
      </c>
      <c r="N57" s="45">
        <f>IF(E57="","",K57*E57)</f>
        <v>10818.455571709612</v>
      </c>
      <c r="O57" s="46">
        <f>IF(F57="","",L57*F57)</f>
        <v>17194.059641578802</v>
      </c>
    </row>
    <row r="58" spans="1:15">
      <c r="A58" s="9">
        <v>49</v>
      </c>
      <c r="B58" s="5">
        <v>39364</v>
      </c>
      <c r="C58" s="47">
        <v>1</v>
      </c>
      <c r="D58" s="57">
        <v>-1</v>
      </c>
      <c r="E58" s="58">
        <v>-1</v>
      </c>
      <c r="F58" s="59">
        <v>-1</v>
      </c>
      <c r="G58" s="22">
        <f>IF(D58="","",G57+M58)</f>
        <v>241643.97223875383</v>
      </c>
      <c r="H58" s="22">
        <f t="shared" si="12"/>
        <v>243691.72200585442</v>
      </c>
      <c r="I58" s="22">
        <f t="shared" si="13"/>
        <v>294648.86872452212</v>
      </c>
      <c r="J58" s="44">
        <f t="shared" si="8"/>
        <v>7473.5249146006336</v>
      </c>
      <c r="K58" s="45">
        <f t="shared" si="9"/>
        <v>7536.8573816243634</v>
      </c>
      <c r="L58" s="46">
        <f t="shared" si="10"/>
        <v>9112.8516100367651</v>
      </c>
      <c r="M58" s="44">
        <f>IF(D58="","",J58*D58)</f>
        <v>-7473.5249146006336</v>
      </c>
      <c r="N58" s="45">
        <f>IF(E58="","",K58*E58)</f>
        <v>-7536.8573816243634</v>
      </c>
      <c r="O58" s="46">
        <f>IF(F58="","",L58*F58)</f>
        <v>-9112.8516100367651</v>
      </c>
    </row>
    <row r="59" spans="1:15" ht="19.5" thickBot="1">
      <c r="A59" s="9">
        <v>50</v>
      </c>
      <c r="B59" s="6">
        <v>39368</v>
      </c>
      <c r="C59" s="51">
        <v>1</v>
      </c>
      <c r="D59" s="60">
        <v>1.27</v>
      </c>
      <c r="E59" s="61">
        <v>1.5</v>
      </c>
      <c r="F59" s="62">
        <v>2</v>
      </c>
      <c r="G59" s="22">
        <f>IF(D59="","",G58+M59)</f>
        <v>250850.60758105037</v>
      </c>
      <c r="H59" s="22">
        <f t="shared" si="12"/>
        <v>254657.84949611788</v>
      </c>
      <c r="I59" s="22">
        <f t="shared" si="13"/>
        <v>312327.80084799347</v>
      </c>
      <c r="J59" s="44">
        <f t="shared" si="8"/>
        <v>7249.3191671626146</v>
      </c>
      <c r="K59" s="45">
        <f t="shared" si="9"/>
        <v>7310.7516601756324</v>
      </c>
      <c r="L59" s="46">
        <f t="shared" si="10"/>
        <v>8839.466061735664</v>
      </c>
      <c r="M59" s="44">
        <f>IF(D59="","",J59*D59)</f>
        <v>9206.6353422965203</v>
      </c>
      <c r="N59" s="45">
        <f>IF(E59="","",K59*E59)</f>
        <v>10966.127490263449</v>
      </c>
      <c r="O59" s="46">
        <f>IF(F59="","",L59*F59)</f>
        <v>17678.932123471328</v>
      </c>
    </row>
    <row r="60" spans="1:15" ht="19.5" thickBot="1">
      <c r="A60" s="9"/>
      <c r="B60" s="91" t="s">
        <v>5</v>
      </c>
      <c r="C60" s="92"/>
      <c r="D60" s="7">
        <f>COUNTIF(D10:D59,1.27)</f>
        <v>36</v>
      </c>
      <c r="E60" s="7">
        <f>COUNTIF(E10:E59,1.5)</f>
        <v>33</v>
      </c>
      <c r="F60" s="8">
        <f>COUNTIF(F10:F59,2)</f>
        <v>30</v>
      </c>
      <c r="G60" s="69">
        <f>M60+G9</f>
        <v>250850.60758105048</v>
      </c>
      <c r="H60" s="70">
        <f>N60+H9</f>
        <v>254657.84949611782</v>
      </c>
      <c r="I60" s="71">
        <f>O60+I9</f>
        <v>312327.80084799341</v>
      </c>
      <c r="J60" s="66" t="s">
        <v>30</v>
      </c>
      <c r="K60" s="67">
        <f>B59-B10</f>
        <v>2469</v>
      </c>
      <c r="L60" s="68" t="s">
        <v>31</v>
      </c>
      <c r="M60" s="79">
        <f>SUM(M10:M59)</f>
        <v>150850.60758105048</v>
      </c>
      <c r="N60" s="80">
        <f>SUM(N10:N59)</f>
        <v>154657.84949611782</v>
      </c>
      <c r="O60" s="81">
        <f>SUM(O10:O59)</f>
        <v>212327.80084799341</v>
      </c>
    </row>
    <row r="61" spans="1:15" ht="19.5" thickBot="1">
      <c r="A61" s="9"/>
      <c r="B61" s="85" t="s">
        <v>6</v>
      </c>
      <c r="C61" s="86"/>
      <c r="D61" s="7">
        <f>COUNTIF(D10:D59,-1)</f>
        <v>14</v>
      </c>
      <c r="E61" s="7">
        <f>COUNTIF(E10:E59,-1)</f>
        <v>17</v>
      </c>
      <c r="F61" s="8">
        <f>COUNTIF(F10:F59,-1)</f>
        <v>20</v>
      </c>
      <c r="G61" s="83" t="s">
        <v>29</v>
      </c>
      <c r="H61" s="84"/>
      <c r="I61" s="90"/>
      <c r="J61" s="83" t="s">
        <v>32</v>
      </c>
      <c r="K61" s="84"/>
      <c r="L61" s="90"/>
      <c r="M61" s="9"/>
      <c r="N61" s="3"/>
      <c r="O61" s="4"/>
    </row>
    <row r="62" spans="1:15" ht="19.5" thickBot="1">
      <c r="A62" s="9"/>
      <c r="B62" s="85" t="s">
        <v>34</v>
      </c>
      <c r="C62" s="86"/>
      <c r="D62" s="7">
        <f>COUNTIF(D10:D59,0)</f>
        <v>0</v>
      </c>
      <c r="E62" s="7">
        <f>COUNTIF(E10:E59,0)</f>
        <v>0</v>
      </c>
      <c r="F62" s="7">
        <f>COUNTIF(F10:F59,0)</f>
        <v>0</v>
      </c>
      <c r="G62" s="75">
        <f>G60/G9</f>
        <v>2.5085060758105047</v>
      </c>
      <c r="H62" s="76">
        <f t="shared" ref="H62" si="14">H60/H9</f>
        <v>2.5465784949611781</v>
      </c>
      <c r="I62" s="77">
        <f>I60/I9</f>
        <v>3.1232780084799341</v>
      </c>
      <c r="J62" s="64">
        <f>(G62-100%)*30/K60</f>
        <v>1.8329356935729096E-2</v>
      </c>
      <c r="K62" s="64">
        <f>(H62-100%)*30/K60</f>
        <v>1.8791962271703256E-2</v>
      </c>
      <c r="L62" s="65">
        <f>(I62-100%)*30/K60</f>
        <v>2.5799246761603088E-2</v>
      </c>
      <c r="M62" s="10"/>
      <c r="N62" s="2"/>
      <c r="O62" s="11"/>
    </row>
    <row r="63" spans="1:15" ht="19.5" thickBot="1">
      <c r="A63" s="3"/>
      <c r="B63" s="83" t="s">
        <v>4</v>
      </c>
      <c r="C63" s="84"/>
      <c r="D63" s="78">
        <f>D60/(D60+D61+D62)</f>
        <v>0.72</v>
      </c>
      <c r="E63" s="73">
        <f>E60/(E60+E61+E62)</f>
        <v>0.66</v>
      </c>
      <c r="F63" s="74">
        <f>F60/(F60+F61+F62)</f>
        <v>0.6</v>
      </c>
    </row>
    <row r="65" spans="4:6">
      <c r="D65" s="72"/>
      <c r="E65" s="72"/>
      <c r="F65" s="72"/>
    </row>
  </sheetData>
  <mergeCells count="11">
    <mergeCell ref="B63:C63"/>
    <mergeCell ref="B62:C62"/>
    <mergeCell ref="J9:L9"/>
    <mergeCell ref="J7:L7"/>
    <mergeCell ref="M7:O7"/>
    <mergeCell ref="G7:I7"/>
    <mergeCell ref="M9:O9"/>
    <mergeCell ref="B60:C60"/>
    <mergeCell ref="B61:C61"/>
    <mergeCell ref="G61:I61"/>
    <mergeCell ref="J61:L61"/>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dimension ref="A1:A1469"/>
  <sheetViews>
    <sheetView topLeftCell="A303" workbookViewId="0">
      <selection activeCell="B1471" sqref="B1471"/>
    </sheetView>
  </sheetViews>
  <sheetFormatPr defaultRowHeight="18.75"/>
  <cols>
    <col min="1" max="1" width="6.625" style="53" customWidth="1"/>
  </cols>
  <sheetData>
    <row r="1" spans="1:1">
      <c r="A1" s="53">
        <v>1</v>
      </c>
    </row>
    <row r="30" spans="1:1">
      <c r="A30" s="53">
        <v>2</v>
      </c>
    </row>
    <row r="60" spans="1:1">
      <c r="A60" s="53">
        <v>3</v>
      </c>
    </row>
    <row r="90" spans="1:1">
      <c r="A90" s="53">
        <v>4</v>
      </c>
    </row>
    <row r="120" spans="1:1">
      <c r="A120" s="53">
        <v>5</v>
      </c>
    </row>
    <row r="150" spans="1:1">
      <c r="A150" s="53">
        <v>6</v>
      </c>
    </row>
    <row r="180" spans="1:1">
      <c r="A180" s="53">
        <v>7</v>
      </c>
    </row>
    <row r="210" spans="1:1">
      <c r="A210" s="53">
        <v>8</v>
      </c>
    </row>
    <row r="240" spans="1:1">
      <c r="A240" s="53">
        <v>9</v>
      </c>
    </row>
    <row r="270" spans="1:1">
      <c r="A270" s="53">
        <v>10</v>
      </c>
    </row>
    <row r="300" spans="1:1">
      <c r="A300" s="53">
        <v>11</v>
      </c>
    </row>
    <row r="330" spans="1:1">
      <c r="A330" s="53">
        <v>12</v>
      </c>
    </row>
    <row r="360" spans="1:1">
      <c r="A360" s="53">
        <v>13</v>
      </c>
    </row>
    <row r="390" spans="1:1">
      <c r="A390" s="53">
        <v>14</v>
      </c>
    </row>
    <row r="420" spans="1:1">
      <c r="A420" s="53">
        <v>15</v>
      </c>
    </row>
    <row r="450" spans="1:1">
      <c r="A450" s="53">
        <v>16</v>
      </c>
    </row>
    <row r="480" spans="1:1">
      <c r="A480" s="53">
        <v>17</v>
      </c>
    </row>
    <row r="510" spans="1:1">
      <c r="A510" s="53">
        <v>18</v>
      </c>
    </row>
    <row r="540" spans="1:1">
      <c r="A540" s="53">
        <v>19</v>
      </c>
    </row>
    <row r="570" spans="1:1">
      <c r="A570" s="53">
        <v>20</v>
      </c>
    </row>
    <row r="600" spans="1:1">
      <c r="A600" s="53">
        <v>21</v>
      </c>
    </row>
    <row r="629" spans="1:1">
      <c r="A629" s="53">
        <v>22</v>
      </c>
    </row>
    <row r="659" spans="1:1">
      <c r="A659" s="53">
        <v>23</v>
      </c>
    </row>
    <row r="689" spans="1:1">
      <c r="A689" s="53">
        <v>24</v>
      </c>
    </row>
    <row r="719" spans="1:1">
      <c r="A719" s="53">
        <v>25</v>
      </c>
    </row>
    <row r="749" spans="1:1">
      <c r="A749" s="53">
        <v>26</v>
      </c>
    </row>
    <row r="779" spans="1:1">
      <c r="A779" s="53">
        <v>27</v>
      </c>
    </row>
    <row r="809" spans="1:1">
      <c r="A809" s="53">
        <v>28</v>
      </c>
    </row>
    <row r="839" spans="1:1">
      <c r="A839" s="53">
        <v>29</v>
      </c>
    </row>
    <row r="869" spans="1:1">
      <c r="A869" s="53">
        <v>30</v>
      </c>
    </row>
    <row r="899" spans="1:1">
      <c r="A899" s="53">
        <v>31</v>
      </c>
    </row>
    <row r="929" spans="1:1">
      <c r="A929" s="53">
        <v>32</v>
      </c>
    </row>
    <row r="959" spans="1:1">
      <c r="A959" s="53">
        <v>33</v>
      </c>
    </row>
    <row r="989" spans="1:1">
      <c r="A989" s="53">
        <v>34</v>
      </c>
    </row>
    <row r="1019" spans="1:1">
      <c r="A1019" s="53">
        <v>35</v>
      </c>
    </row>
    <row r="1049" spans="1:1">
      <c r="A1049" s="53">
        <v>36</v>
      </c>
    </row>
    <row r="1079" spans="1:1">
      <c r="A1079" s="53">
        <v>37</v>
      </c>
    </row>
    <row r="1109" spans="1:1">
      <c r="A1109" s="53">
        <v>38</v>
      </c>
    </row>
    <row r="1139" spans="1:1">
      <c r="A1139" s="53">
        <v>39</v>
      </c>
    </row>
    <row r="1169" spans="1:1">
      <c r="A1169" s="53">
        <v>40</v>
      </c>
    </row>
    <row r="1199" spans="1:1">
      <c r="A1199" s="53">
        <v>41</v>
      </c>
    </row>
    <row r="1229" spans="1:1">
      <c r="A1229" s="53">
        <v>42</v>
      </c>
    </row>
    <row r="1259" spans="1:1">
      <c r="A1259" s="53">
        <v>43</v>
      </c>
    </row>
    <row r="1289" spans="1:1">
      <c r="A1289" s="53">
        <v>44</v>
      </c>
    </row>
    <row r="1319" spans="1:1">
      <c r="A1319" s="53">
        <v>45</v>
      </c>
    </row>
    <row r="1349" spans="1:1">
      <c r="A1349" s="53">
        <v>46</v>
      </c>
    </row>
    <row r="1379" spans="1:1">
      <c r="A1379" s="53">
        <v>47</v>
      </c>
    </row>
    <row r="1409" spans="1:1">
      <c r="A1409" s="53">
        <v>48</v>
      </c>
    </row>
    <row r="1439" spans="1:1">
      <c r="A1439" s="53">
        <v>49</v>
      </c>
    </row>
    <row r="1469" spans="1:1">
      <c r="A1469" s="53">
        <v>50</v>
      </c>
    </row>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dimension ref="A1:J29"/>
  <sheetViews>
    <sheetView zoomScale="145" zoomScaleSheetLayoutView="100" workbookViewId="0">
      <selection activeCell="A10" sqref="A10"/>
    </sheetView>
  </sheetViews>
  <sheetFormatPr defaultColWidth="8.125" defaultRowHeight="13.5"/>
  <cols>
    <col min="1" max="16384" width="8.125" style="52"/>
  </cols>
  <sheetData>
    <row r="1" spans="1:10">
      <c r="A1" s="52" t="s">
        <v>25</v>
      </c>
    </row>
    <row r="2" spans="1:10">
      <c r="A2" s="93" t="s">
        <v>38</v>
      </c>
      <c r="B2" s="94"/>
      <c r="C2" s="94"/>
      <c r="D2" s="94"/>
      <c r="E2" s="94"/>
      <c r="F2" s="94"/>
      <c r="G2" s="94"/>
      <c r="H2" s="94"/>
      <c r="I2" s="94"/>
      <c r="J2" s="94"/>
    </row>
    <row r="3" spans="1:10">
      <c r="A3" s="94"/>
      <c r="B3" s="94"/>
      <c r="C3" s="94"/>
      <c r="D3" s="94"/>
      <c r="E3" s="94"/>
      <c r="F3" s="94"/>
      <c r="G3" s="94"/>
      <c r="H3" s="94"/>
      <c r="I3" s="94"/>
      <c r="J3" s="94"/>
    </row>
    <row r="4" spans="1:10">
      <c r="A4" s="94"/>
      <c r="B4" s="94"/>
      <c r="C4" s="94"/>
      <c r="D4" s="94"/>
      <c r="E4" s="94"/>
      <c r="F4" s="94"/>
      <c r="G4" s="94"/>
      <c r="H4" s="94"/>
      <c r="I4" s="94"/>
      <c r="J4" s="94"/>
    </row>
    <row r="5" spans="1:10">
      <c r="A5" s="94"/>
      <c r="B5" s="94"/>
      <c r="C5" s="94"/>
      <c r="D5" s="94"/>
      <c r="E5" s="94"/>
      <c r="F5" s="94"/>
      <c r="G5" s="94"/>
      <c r="H5" s="94"/>
      <c r="I5" s="94"/>
      <c r="J5" s="94"/>
    </row>
    <row r="6" spans="1:10">
      <c r="A6" s="94"/>
      <c r="B6" s="94"/>
      <c r="C6" s="94"/>
      <c r="D6" s="94"/>
      <c r="E6" s="94"/>
      <c r="F6" s="94"/>
      <c r="G6" s="94"/>
      <c r="H6" s="94"/>
      <c r="I6" s="94"/>
      <c r="J6" s="94"/>
    </row>
    <row r="7" spans="1:10">
      <c r="A7" s="94"/>
      <c r="B7" s="94"/>
      <c r="C7" s="94"/>
      <c r="D7" s="94"/>
      <c r="E7" s="94"/>
      <c r="F7" s="94"/>
      <c r="G7" s="94"/>
      <c r="H7" s="94"/>
      <c r="I7" s="94"/>
      <c r="J7" s="94"/>
    </row>
    <row r="8" spans="1:10">
      <c r="A8" s="94"/>
      <c r="B8" s="94"/>
      <c r="C8" s="94"/>
      <c r="D8" s="94"/>
      <c r="E8" s="94"/>
      <c r="F8" s="94"/>
      <c r="G8" s="94"/>
      <c r="H8" s="94"/>
      <c r="I8" s="94"/>
      <c r="J8" s="94"/>
    </row>
    <row r="9" spans="1:10">
      <c r="A9" s="94"/>
      <c r="B9" s="94"/>
      <c r="C9" s="94"/>
      <c r="D9" s="94"/>
      <c r="E9" s="94"/>
      <c r="F9" s="94"/>
      <c r="G9" s="94"/>
      <c r="H9" s="94"/>
      <c r="I9" s="94"/>
      <c r="J9" s="94"/>
    </row>
    <row r="11" spans="1:10">
      <c r="A11" s="52" t="s">
        <v>26</v>
      </c>
    </row>
    <row r="12" spans="1:10">
      <c r="A12" s="95"/>
      <c r="B12" s="96"/>
      <c r="C12" s="96"/>
      <c r="D12" s="96"/>
      <c r="E12" s="96"/>
      <c r="F12" s="96"/>
      <c r="G12" s="96"/>
      <c r="H12" s="96"/>
      <c r="I12" s="96"/>
      <c r="J12" s="96"/>
    </row>
    <row r="13" spans="1:10">
      <c r="A13" s="96"/>
      <c r="B13" s="96"/>
      <c r="C13" s="96"/>
      <c r="D13" s="96"/>
      <c r="E13" s="96"/>
      <c r="F13" s="96"/>
      <c r="G13" s="96"/>
      <c r="H13" s="96"/>
      <c r="I13" s="96"/>
      <c r="J13" s="96"/>
    </row>
    <row r="14" spans="1:10">
      <c r="A14" s="96"/>
      <c r="B14" s="96"/>
      <c r="C14" s="96"/>
      <c r="D14" s="96"/>
      <c r="E14" s="96"/>
      <c r="F14" s="96"/>
      <c r="G14" s="96"/>
      <c r="H14" s="96"/>
      <c r="I14" s="96"/>
      <c r="J14" s="96"/>
    </row>
    <row r="15" spans="1:10">
      <c r="A15" s="96"/>
      <c r="B15" s="96"/>
      <c r="C15" s="96"/>
      <c r="D15" s="96"/>
      <c r="E15" s="96"/>
      <c r="F15" s="96"/>
      <c r="G15" s="96"/>
      <c r="H15" s="96"/>
      <c r="I15" s="96"/>
      <c r="J15" s="96"/>
    </row>
    <row r="16" spans="1:10">
      <c r="A16" s="96"/>
      <c r="B16" s="96"/>
      <c r="C16" s="96"/>
      <c r="D16" s="96"/>
      <c r="E16" s="96"/>
      <c r="F16" s="96"/>
      <c r="G16" s="96"/>
      <c r="H16" s="96"/>
      <c r="I16" s="96"/>
      <c r="J16" s="96"/>
    </row>
    <row r="17" spans="1:10">
      <c r="A17" s="96"/>
      <c r="B17" s="96"/>
      <c r="C17" s="96"/>
      <c r="D17" s="96"/>
      <c r="E17" s="96"/>
      <c r="F17" s="96"/>
      <c r="G17" s="96"/>
      <c r="H17" s="96"/>
      <c r="I17" s="96"/>
      <c r="J17" s="96"/>
    </row>
    <row r="18" spans="1:10">
      <c r="A18" s="96"/>
      <c r="B18" s="96"/>
      <c r="C18" s="96"/>
      <c r="D18" s="96"/>
      <c r="E18" s="96"/>
      <c r="F18" s="96"/>
      <c r="G18" s="96"/>
      <c r="H18" s="96"/>
      <c r="I18" s="96"/>
      <c r="J18" s="96"/>
    </row>
    <row r="19" spans="1:10">
      <c r="A19" s="96"/>
      <c r="B19" s="96"/>
      <c r="C19" s="96"/>
      <c r="D19" s="96"/>
      <c r="E19" s="96"/>
      <c r="F19" s="96"/>
      <c r="G19" s="96"/>
      <c r="H19" s="96"/>
      <c r="I19" s="96"/>
      <c r="J19" s="96"/>
    </row>
    <row r="21" spans="1:10">
      <c r="A21" s="52" t="s">
        <v>27</v>
      </c>
    </row>
    <row r="22" spans="1:10">
      <c r="A22" s="95"/>
      <c r="B22" s="95"/>
      <c r="C22" s="95"/>
      <c r="D22" s="95"/>
      <c r="E22" s="95"/>
      <c r="F22" s="95"/>
      <c r="G22" s="95"/>
      <c r="H22" s="95"/>
      <c r="I22" s="95"/>
      <c r="J22" s="95"/>
    </row>
    <row r="23" spans="1:10">
      <c r="A23" s="95"/>
      <c r="B23" s="95"/>
      <c r="C23" s="95"/>
      <c r="D23" s="95"/>
      <c r="E23" s="95"/>
      <c r="F23" s="95"/>
      <c r="G23" s="95"/>
      <c r="H23" s="95"/>
      <c r="I23" s="95"/>
      <c r="J23" s="95"/>
    </row>
    <row r="24" spans="1:10">
      <c r="A24" s="95"/>
      <c r="B24" s="95"/>
      <c r="C24" s="95"/>
      <c r="D24" s="95"/>
      <c r="E24" s="95"/>
      <c r="F24" s="95"/>
      <c r="G24" s="95"/>
      <c r="H24" s="95"/>
      <c r="I24" s="95"/>
      <c r="J24" s="95"/>
    </row>
    <row r="25" spans="1:10">
      <c r="A25" s="95"/>
      <c r="B25" s="95"/>
      <c r="C25" s="95"/>
      <c r="D25" s="95"/>
      <c r="E25" s="95"/>
      <c r="F25" s="95"/>
      <c r="G25" s="95"/>
      <c r="H25" s="95"/>
      <c r="I25" s="95"/>
      <c r="J25" s="95"/>
    </row>
    <row r="26" spans="1:10">
      <c r="A26" s="95"/>
      <c r="B26" s="95"/>
      <c r="C26" s="95"/>
      <c r="D26" s="95"/>
      <c r="E26" s="95"/>
      <c r="F26" s="95"/>
      <c r="G26" s="95"/>
      <c r="H26" s="95"/>
      <c r="I26" s="95"/>
      <c r="J26" s="95"/>
    </row>
    <row r="27" spans="1:10">
      <c r="A27" s="95"/>
      <c r="B27" s="95"/>
      <c r="C27" s="95"/>
      <c r="D27" s="95"/>
      <c r="E27" s="95"/>
      <c r="F27" s="95"/>
      <c r="G27" s="95"/>
      <c r="H27" s="95"/>
      <c r="I27" s="95"/>
      <c r="J27" s="95"/>
    </row>
    <row r="28" spans="1:10">
      <c r="A28" s="95"/>
      <c r="B28" s="95"/>
      <c r="C28" s="95"/>
      <c r="D28" s="95"/>
      <c r="E28" s="95"/>
      <c r="F28" s="95"/>
      <c r="G28" s="95"/>
      <c r="H28" s="95"/>
      <c r="I28" s="95"/>
      <c r="J28" s="95"/>
    </row>
    <row r="29" spans="1:10">
      <c r="A29" s="95"/>
      <c r="B29" s="95"/>
      <c r="C29" s="95"/>
      <c r="D29" s="95"/>
      <c r="E29" s="95"/>
      <c r="F29" s="95"/>
      <c r="G29" s="95"/>
      <c r="H29" s="95"/>
      <c r="I29" s="95"/>
      <c r="J29" s="95"/>
    </row>
  </sheetData>
  <mergeCells count="3">
    <mergeCell ref="A2:J9"/>
    <mergeCell ref="A12:J19"/>
    <mergeCell ref="A22:J29"/>
  </mergeCells>
  <phoneticPr fontId="1"/>
  <pageMargins left="0.75" right="0.75" top="1" bottom="1" header="0.51111111111111107" footer="0.51111111111111107"/>
  <pageSetup paperSize="9" orientation="portrait"/>
  <headerFooter alignWithMargins="0"/>
</worksheet>
</file>

<file path=xl/worksheets/sheet4.xml><?xml version="1.0" encoding="utf-8"?>
<worksheet xmlns="http://schemas.openxmlformats.org/spreadsheetml/2006/main" xmlns:r="http://schemas.openxmlformats.org/officeDocument/2006/relationships">
  <dimension ref="A1:H12"/>
  <sheetViews>
    <sheetView zoomScale="80" zoomScaleNormal="80" workbookViewId="0">
      <selection activeCell="B4" sqref="B4"/>
    </sheetView>
  </sheetViews>
  <sheetFormatPr defaultRowHeight="18.75"/>
  <cols>
    <col min="1" max="1" width="14" customWidth="1"/>
    <col min="2" max="2" width="13.25" customWidth="1"/>
    <col min="4" max="4" width="14.75" customWidth="1"/>
    <col min="6" max="6" width="14.25" customWidth="1"/>
    <col min="8" max="8" width="15.625" customWidth="1"/>
  </cols>
  <sheetData>
    <row r="1" spans="1:8">
      <c r="A1" s="30" t="s">
        <v>14</v>
      </c>
      <c r="B1" s="31"/>
      <c r="C1" s="32"/>
      <c r="D1" s="33"/>
      <c r="E1" s="32"/>
      <c r="F1" s="33"/>
      <c r="G1" s="32"/>
      <c r="H1" s="33"/>
    </row>
    <row r="2" spans="1:8">
      <c r="A2" s="34"/>
      <c r="B2" s="32"/>
      <c r="C2" s="32"/>
      <c r="D2" s="33"/>
      <c r="E2" s="32"/>
      <c r="F2" s="33"/>
      <c r="G2" s="32"/>
      <c r="H2" s="33"/>
    </row>
    <row r="3" spans="1:8">
      <c r="A3" s="35" t="s">
        <v>15</v>
      </c>
      <c r="B3" s="35" t="s">
        <v>16</v>
      </c>
      <c r="C3" s="35" t="s">
        <v>17</v>
      </c>
      <c r="D3" s="36" t="s">
        <v>18</v>
      </c>
      <c r="E3" s="35" t="s">
        <v>19</v>
      </c>
      <c r="F3" s="36" t="s">
        <v>18</v>
      </c>
      <c r="G3" s="35" t="s">
        <v>20</v>
      </c>
      <c r="H3" s="36" t="s">
        <v>18</v>
      </c>
    </row>
    <row r="4" spans="1:8">
      <c r="A4" s="37" t="s">
        <v>21</v>
      </c>
      <c r="B4" s="37"/>
      <c r="C4" s="37"/>
      <c r="D4" s="38"/>
      <c r="E4" s="37"/>
      <c r="F4" s="38"/>
      <c r="G4" s="37"/>
      <c r="H4" s="38"/>
    </row>
    <row r="5" spans="1:8">
      <c r="A5" s="37" t="s">
        <v>21</v>
      </c>
      <c r="B5" s="37"/>
      <c r="C5" s="37"/>
      <c r="D5" s="38"/>
      <c r="E5" s="37"/>
      <c r="F5" s="39"/>
      <c r="G5" s="37"/>
      <c r="H5" s="39"/>
    </row>
    <row r="6" spans="1:8">
      <c r="A6" s="37" t="s">
        <v>21</v>
      </c>
      <c r="B6" s="37"/>
      <c r="C6" s="37"/>
      <c r="D6" s="39"/>
      <c r="E6" s="37"/>
      <c r="F6" s="39"/>
      <c r="G6" s="37"/>
      <c r="H6" s="39"/>
    </row>
    <row r="7" spans="1:8">
      <c r="A7" s="37" t="s">
        <v>21</v>
      </c>
      <c r="B7" s="37"/>
      <c r="C7" s="37"/>
      <c r="D7" s="39"/>
      <c r="E7" s="37"/>
      <c r="F7" s="39"/>
      <c r="G7" s="37"/>
      <c r="H7" s="39"/>
    </row>
    <row r="8" spans="1:8">
      <c r="A8" s="37" t="s">
        <v>21</v>
      </c>
      <c r="B8" s="37"/>
      <c r="C8" s="37"/>
      <c r="D8" s="39"/>
      <c r="E8" s="37"/>
      <c r="F8" s="39"/>
      <c r="G8" s="37"/>
      <c r="H8" s="39"/>
    </row>
    <row r="9" spans="1:8">
      <c r="A9" s="37" t="s">
        <v>21</v>
      </c>
      <c r="B9" s="37"/>
      <c r="C9" s="37"/>
      <c r="D9" s="39"/>
      <c r="E9" s="37"/>
      <c r="F9" s="39"/>
      <c r="G9" s="37"/>
      <c r="H9" s="39"/>
    </row>
    <row r="10" spans="1:8">
      <c r="A10" s="37" t="s">
        <v>21</v>
      </c>
      <c r="B10" s="37"/>
      <c r="C10" s="37"/>
      <c r="D10" s="39"/>
      <c r="E10" s="37"/>
      <c r="F10" s="39"/>
      <c r="G10" s="37"/>
      <c r="H10" s="39"/>
    </row>
    <row r="11" spans="1:8">
      <c r="A11" s="37" t="s">
        <v>21</v>
      </c>
      <c r="B11" s="37"/>
      <c r="C11" s="37"/>
      <c r="D11" s="39"/>
      <c r="E11" s="37"/>
      <c r="F11" s="39"/>
      <c r="G11" s="37"/>
      <c r="H11" s="39"/>
    </row>
    <row r="12" spans="1:8">
      <c r="A12" s="34"/>
      <c r="B12" s="32"/>
      <c r="C12" s="32"/>
      <c r="D12" s="33"/>
      <c r="E12" s="32"/>
      <c r="F12" s="33"/>
      <c r="G12" s="32"/>
      <c r="H12" s="33"/>
    </row>
  </sheetData>
  <phoneticPr fontId="1"/>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dimension ref="A1:A1169"/>
  <sheetViews>
    <sheetView workbookViewId="0">
      <selection sqref="A1:A1048576"/>
    </sheetView>
  </sheetViews>
  <sheetFormatPr defaultRowHeight="18.75"/>
  <cols>
    <col min="1" max="1" width="6.625" style="53" customWidth="1"/>
  </cols>
  <sheetData>
    <row r="1" spans="1:1">
      <c r="A1" s="53">
        <v>1</v>
      </c>
    </row>
    <row r="30" spans="1:1">
      <c r="A30" s="53">
        <v>2</v>
      </c>
    </row>
    <row r="60" spans="1:1">
      <c r="A60" s="53">
        <v>3</v>
      </c>
    </row>
    <row r="90" spans="1:1">
      <c r="A90" s="53">
        <v>4</v>
      </c>
    </row>
    <row r="120" spans="1:1">
      <c r="A120" s="53">
        <v>5</v>
      </c>
    </row>
    <row r="150" spans="1:1">
      <c r="A150" s="53">
        <v>6</v>
      </c>
    </row>
    <row r="180" spans="1:1">
      <c r="A180" s="53">
        <v>7</v>
      </c>
    </row>
    <row r="210" spans="1:1">
      <c r="A210" s="53">
        <v>8</v>
      </c>
    </row>
    <row r="240" spans="1:1">
      <c r="A240" s="53">
        <v>9</v>
      </c>
    </row>
    <row r="270" spans="1:1">
      <c r="A270" s="53">
        <v>10</v>
      </c>
    </row>
    <row r="300" spans="1:1">
      <c r="A300" s="53">
        <v>11</v>
      </c>
    </row>
    <row r="330" spans="1:1">
      <c r="A330" s="53">
        <v>12</v>
      </c>
    </row>
    <row r="360" spans="1:1">
      <c r="A360" s="53">
        <v>13</v>
      </c>
    </row>
    <row r="390" spans="1:1">
      <c r="A390" s="53">
        <v>14</v>
      </c>
    </row>
    <row r="420" spans="1:1">
      <c r="A420" s="53">
        <v>15</v>
      </c>
    </row>
    <row r="450" spans="1:1">
      <c r="A450" s="53">
        <v>16</v>
      </c>
    </row>
    <row r="480" spans="1:1">
      <c r="A480" s="53">
        <v>17</v>
      </c>
    </row>
    <row r="510" spans="1:1">
      <c r="A510" s="53">
        <v>18</v>
      </c>
    </row>
    <row r="540" spans="1:1">
      <c r="A540" s="53">
        <v>19</v>
      </c>
    </row>
    <row r="570" spans="1:1">
      <c r="A570" s="53">
        <v>20</v>
      </c>
    </row>
    <row r="600" spans="1:1">
      <c r="A600" s="53">
        <v>21</v>
      </c>
    </row>
    <row r="629" spans="1:1">
      <c r="A629" s="53">
        <v>22</v>
      </c>
    </row>
    <row r="659" spans="1:1">
      <c r="A659" s="53">
        <v>23</v>
      </c>
    </row>
    <row r="689" spans="1:1">
      <c r="A689" s="53">
        <v>24</v>
      </c>
    </row>
    <row r="719" spans="1:1">
      <c r="A719" s="53">
        <v>25</v>
      </c>
    </row>
    <row r="749" spans="1:1">
      <c r="A749" s="53">
        <v>26</v>
      </c>
    </row>
    <row r="779" spans="1:1">
      <c r="A779" s="53">
        <v>27</v>
      </c>
    </row>
    <row r="809" spans="1:1">
      <c r="A809" s="53">
        <v>28</v>
      </c>
    </row>
    <row r="839" spans="1:1">
      <c r="A839" s="53">
        <v>29</v>
      </c>
    </row>
    <row r="869" spans="1:1">
      <c r="A869" s="53">
        <v>30</v>
      </c>
    </row>
    <row r="899" spans="1:1">
      <c r="A899" s="53">
        <v>31</v>
      </c>
    </row>
    <row r="929" spans="1:1">
      <c r="A929" s="53">
        <v>32</v>
      </c>
    </row>
    <row r="959" spans="1:1">
      <c r="A959" s="53">
        <v>33</v>
      </c>
    </row>
    <row r="989" spans="1:1">
      <c r="A989" s="53">
        <v>34</v>
      </c>
    </row>
    <row r="1019" spans="1:1">
      <c r="A1019" s="53">
        <v>35</v>
      </c>
    </row>
    <row r="1049" spans="1:1">
      <c r="A1049" s="53">
        <v>36</v>
      </c>
    </row>
    <row r="1079" spans="1:1">
      <c r="A1079" s="53">
        <v>37</v>
      </c>
    </row>
    <row r="1109" spans="1:1">
      <c r="A1109" s="53">
        <v>38</v>
      </c>
    </row>
    <row r="1139" spans="1:1">
      <c r="A1139" s="53">
        <v>39</v>
      </c>
    </row>
    <row r="1169" spans="1:1">
      <c r="A1169" s="53">
        <v>40</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検証シート</vt:lpstr>
      <vt:lpstr>画像</vt:lpstr>
      <vt:lpstr>気づき</vt:lpstr>
      <vt:lpstr>検証終了通貨</vt:lpstr>
      <vt:lpstr>Sheet1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FJ-USER</cp:lastModifiedBy>
  <dcterms:created xsi:type="dcterms:W3CDTF">2020-09-18T03:10:57Z</dcterms:created>
  <dcterms:modified xsi:type="dcterms:W3CDTF">2021-08-07T05:19:14Z</dcterms:modified>
</cp:coreProperties>
</file>