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760" activeTab="2"/>
  </bookViews>
  <sheets>
    <sheet name="検証シート" sheetId="1" r:id="rId1"/>
    <sheet name="画像" sheetId="11" r:id="rId2"/>
    <sheet name="気づき" sheetId="5" r:id="rId3"/>
    <sheet name="検証終了通貨" sheetId="2" r:id="rId4"/>
    <sheet name="Sheet1" sheetId="7" r:id="rId5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1" i="1"/>
  <c r="D61"/>
  <c r="D63" l="1"/>
  <c r="E63"/>
  <c r="F63"/>
  <c r="K61"/>
  <c r="E61"/>
  <c r="I10" l="1"/>
  <c r="H10"/>
  <c r="G10"/>
  <c r="F62"/>
  <c r="F64" s="1"/>
  <c r="E62"/>
  <c r="E64" s="1"/>
  <c r="D62"/>
  <c r="D64" s="1"/>
  <c r="J11" l="1"/>
  <c r="M11" s="1"/>
  <c r="K11"/>
  <c r="N11" s="1"/>
  <c r="L11"/>
  <c r="O11" s="1"/>
  <c r="G11" l="1"/>
  <c r="J12" s="1"/>
  <c r="M12" s="1"/>
  <c r="I11"/>
  <c r="L12" s="1"/>
  <c r="O12" s="1"/>
  <c r="H11"/>
  <c r="K12" s="1"/>
  <c r="N12" s="1"/>
  <c r="H12" s="1"/>
  <c r="G12" l="1"/>
  <c r="J13" s="1"/>
  <c r="M13" s="1"/>
  <c r="I12"/>
  <c r="L13" l="1"/>
  <c r="O13" s="1"/>
  <c r="G13"/>
  <c r="K13"/>
  <c r="N13" s="1"/>
  <c r="H13" l="1"/>
  <c r="K14" s="1"/>
  <c r="N14" s="1"/>
  <c r="H14" s="1"/>
  <c r="I13"/>
  <c r="L14" s="1"/>
  <c r="O14" s="1"/>
  <c r="I14" s="1"/>
  <c r="J14"/>
  <c r="M14" s="1"/>
  <c r="G14" l="1"/>
  <c r="L15"/>
  <c r="O15" s="1"/>
  <c r="I15" s="1"/>
  <c r="K15"/>
  <c r="N15" s="1"/>
  <c r="L16" l="1"/>
  <c r="O16" s="1"/>
  <c r="I16" s="1"/>
  <c r="J15"/>
  <c r="M15" s="1"/>
  <c r="H15"/>
  <c r="G15" l="1"/>
  <c r="J16" s="1"/>
  <c r="M16" s="1"/>
  <c r="G16" s="1"/>
  <c r="L17"/>
  <c r="O17" s="1"/>
  <c r="I17" s="1"/>
  <c r="K16"/>
  <c r="N16" s="1"/>
  <c r="H16" l="1"/>
  <c r="K17" s="1"/>
  <c r="N17" s="1"/>
  <c r="H17" s="1"/>
  <c r="L18"/>
  <c r="O18" s="1"/>
  <c r="I18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K41"/>
  <c r="N41" s="1"/>
  <c r="H41" s="1"/>
  <c r="J41"/>
  <c r="M41" s="1"/>
  <c r="G41" s="1"/>
  <c r="J42" l="1"/>
  <c r="M42" s="1"/>
  <c r="G42" s="1"/>
  <c r="K42"/>
  <c r="N42" s="1"/>
  <c r="H42" s="1"/>
  <c r="L43"/>
  <c r="O43" s="1"/>
  <c r="I43" s="1"/>
  <c r="L44" l="1"/>
  <c r="O44" s="1"/>
  <c r="I44" s="1"/>
  <c r="L45" s="1"/>
  <c r="O45" s="1"/>
  <c r="I45" s="1"/>
  <c r="L46" s="1"/>
  <c r="O46" s="1"/>
  <c r="I46" s="1"/>
  <c r="K43"/>
  <c r="N43" s="1"/>
  <c r="H43" s="1"/>
  <c r="J43"/>
  <c r="M43" s="1"/>
  <c r="G43" s="1"/>
  <c r="K44" l="1"/>
  <c r="N44" s="1"/>
  <c r="H44" s="1"/>
  <c r="K45" s="1"/>
  <c r="N45" s="1"/>
  <c r="H45" s="1"/>
  <c r="J44"/>
  <c r="M44" s="1"/>
  <c r="G44" s="1"/>
  <c r="L47"/>
  <c r="O47" s="1"/>
  <c r="I47" s="1"/>
  <c r="J45" l="1"/>
  <c r="M45" s="1"/>
  <c r="G45" s="1"/>
  <c r="K46"/>
  <c r="N46" s="1"/>
  <c r="H46" s="1"/>
  <c r="K47" s="1"/>
  <c r="N47" s="1"/>
  <c r="H47" s="1"/>
  <c r="L48"/>
  <c r="O48" s="1"/>
  <c r="I48" s="1"/>
  <c r="J46" l="1"/>
  <c r="M46" s="1"/>
  <c r="G46" s="1"/>
  <c r="K48"/>
  <c r="N48" s="1"/>
  <c r="H48" s="1"/>
  <c r="K49" s="1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H58" s="1"/>
  <c r="L58"/>
  <c r="O58" s="1"/>
  <c r="I58" s="1"/>
  <c r="J56" l="1"/>
  <c r="M56" s="1"/>
  <c r="G56" s="1"/>
  <c r="K59"/>
  <c r="N59" s="1"/>
  <c r="H59" s="1"/>
  <c r="L59"/>
  <c r="O59" s="1"/>
  <c r="I59" s="1"/>
  <c r="J57" l="1"/>
  <c r="M57" s="1"/>
  <c r="G57" s="1"/>
  <c r="K60"/>
  <c r="N60" s="1"/>
  <c r="L60"/>
  <c r="O60" s="1"/>
  <c r="H60" l="1"/>
  <c r="N61"/>
  <c r="H61" s="1"/>
  <c r="I60"/>
  <c r="O61"/>
  <c r="I61" s="1"/>
  <c r="I63" s="1"/>
  <c r="J58"/>
  <c r="M58" s="1"/>
  <c r="G58" s="1"/>
  <c r="H63" l="1"/>
  <c r="K63" s="1"/>
  <c r="L63"/>
  <c r="J59"/>
  <c r="M59" s="1"/>
  <c r="G59" s="1"/>
  <c r="J60" l="1"/>
  <c r="M60" s="1"/>
  <c r="G60" l="1"/>
  <c r="M61"/>
  <c r="G61" s="1"/>
  <c r="G63" s="1"/>
  <c r="J63" s="1"/>
</calcChain>
</file>

<file path=xl/sharedStrings.xml><?xml version="1.0" encoding="utf-8"?>
<sst xmlns="http://schemas.openxmlformats.org/spreadsheetml/2006/main" count="50" uniqueCount="39">
  <si>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</si>
  <si>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</si>
  <si>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</si>
  <si>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</si>
  <si>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</si>
  <si>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</si>
  <si>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</si>
  <si>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</si>
  <si>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</si>
  <si>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</si>
  <si>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</si>
  <si>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</si>
  <si>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</si>
  <si>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</si>
  <si>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</si>
  <si>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</si>
  <si>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</si>
  <si>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</si>
  <si>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</si>
  <si>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</si>
  <si>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</si>
  <si>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</si>
  <si>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</si>
  <si>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</si>
  <si>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</si>
  <si>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</si>
  <si>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</si>
  <si>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</si>
  <si>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</si>
  <si>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</si>
  <si>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</si>
  <si>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</si>
  <si>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</si>
  <si>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</si>
  <si>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USDJPY</t>
    <phoneticPr fontId="1"/>
  </si>
  <si>
    <t>4H足</t>
    <rPh sb="2" eb="3">
      <t>アシ</t>
    </rPh>
    <phoneticPr fontId="1"/>
  </si>
  <si>
    <t>フィボナッチトレード：トレンド初期のゾーンを探す（FIB23.6レベル）→FIB38.2以上の戻り確認、高値ブレイクエントリー</t>
    <rPh sb="15" eb="17">
      <t>ショキ</t>
    </rPh>
    <rPh sb="22" eb="23">
      <t>サガ</t>
    </rPh>
    <rPh sb="44" eb="46">
      <t>イジョウ</t>
    </rPh>
    <rPh sb="47" eb="48">
      <t>モド</t>
    </rPh>
    <rPh sb="49" eb="51">
      <t>カクニン</t>
    </rPh>
    <rPh sb="52" eb="54">
      <t>タカネ</t>
    </rPh>
    <phoneticPr fontId="1"/>
  </si>
  <si>
    <t>トレンドレンジブレイク：チャネルラインを引いて、ブレイクタイミングでエントリー</t>
    <rPh sb="20" eb="21">
      <t>ヒ</t>
    </rPh>
    <phoneticPr fontId="1"/>
  </si>
  <si>
    <t>１．チャネル成立の条件を明確に定義することはできるのでしょうか？３点をもとに、ラインを引き、だいたいおさまっていたら、チャネルラインが引けたと認識するイメージでしょうか？</t>
    <rPh sb="6" eb="8">
      <t>セイリツ</t>
    </rPh>
    <rPh sb="9" eb="11">
      <t>ジョウケン</t>
    </rPh>
    <rPh sb="12" eb="14">
      <t>メイカク</t>
    </rPh>
    <rPh sb="15" eb="17">
      <t>テイギ</t>
    </rPh>
    <rPh sb="33" eb="34">
      <t>テン</t>
    </rPh>
    <rPh sb="43" eb="44">
      <t>ヒ</t>
    </rPh>
    <rPh sb="67" eb="68">
      <t>ヒ</t>
    </rPh>
    <rPh sb="71" eb="73">
      <t>ニンシキ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</si>
</sst>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178" fontId="14" fillId="0" borderId="0" xfId="0" applyNumberFormat="1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9525</xdr:rowOff>
    </xdr:from>
    <xdr:to>
      <xdr:col>17</xdr:col>
      <xdr:colOff>80656</xdr:colOff>
      <xdr:row>24</xdr:row>
      <xdr:rowOff>30701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485775"/>
          <a:ext cx="11024881" cy="52599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16</xdr:col>
      <xdr:colOff>661650</xdr:colOff>
      <xdr:row>52</xdr:row>
      <xdr:rowOff>30609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4825" y="7381875"/>
          <a:ext cx="10948650" cy="5031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16</xdr:col>
      <xdr:colOff>642593</xdr:colOff>
      <xdr:row>82</xdr:row>
      <xdr:rowOff>2022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4825" y="14525625"/>
          <a:ext cx="10929593" cy="50026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16</xdr:col>
      <xdr:colOff>680708</xdr:colOff>
      <xdr:row>111</xdr:row>
      <xdr:rowOff>163916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825" y="21669375"/>
          <a:ext cx="10967708" cy="492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16</xdr:col>
      <xdr:colOff>490131</xdr:colOff>
      <xdr:row>141</xdr:row>
      <xdr:rowOff>221089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4825" y="28813125"/>
          <a:ext cx="10777131" cy="49835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16</xdr:col>
      <xdr:colOff>432958</xdr:colOff>
      <xdr:row>171</xdr:row>
      <xdr:rowOff>221089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4825" y="35956875"/>
          <a:ext cx="10719958" cy="49835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16</xdr:col>
      <xdr:colOff>413900</xdr:colOff>
      <xdr:row>202</xdr:row>
      <xdr:rowOff>11551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4825" y="43100625"/>
          <a:ext cx="10700900" cy="501217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240</xdr:row>
      <xdr:rowOff>228600</xdr:rowOff>
    </xdr:from>
    <xdr:to>
      <xdr:col>16</xdr:col>
      <xdr:colOff>461525</xdr:colOff>
      <xdr:row>262</xdr:row>
      <xdr:rowOff>2026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2450" y="57378600"/>
          <a:ext cx="10700900" cy="5012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16</xdr:col>
      <xdr:colOff>614006</xdr:colOff>
      <xdr:row>232</xdr:row>
      <xdr:rowOff>68724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04825" y="50244375"/>
          <a:ext cx="10901006" cy="5069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16</xdr:col>
      <xdr:colOff>604477</xdr:colOff>
      <xdr:row>291</xdr:row>
      <xdr:rowOff>116272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04825" y="64531875"/>
          <a:ext cx="10891477" cy="48787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16</xdr:col>
      <xdr:colOff>585420</xdr:colOff>
      <xdr:row>321</xdr:row>
      <xdr:rowOff>192503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04825" y="71675625"/>
          <a:ext cx="10872420" cy="49550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17</xdr:col>
      <xdr:colOff>23495</xdr:colOff>
      <xdr:row>351</xdr:row>
      <xdr:rowOff>173445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04825" y="78819375"/>
          <a:ext cx="10996295" cy="49359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16</xdr:col>
      <xdr:colOff>642593</xdr:colOff>
      <xdr:row>382</xdr:row>
      <xdr:rowOff>192599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04825" y="85963125"/>
          <a:ext cx="10929593" cy="51932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16</xdr:col>
      <xdr:colOff>614006</xdr:colOff>
      <xdr:row>411</xdr:row>
      <xdr:rowOff>192503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4825" y="93106875"/>
          <a:ext cx="10901006" cy="49550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16</xdr:col>
      <xdr:colOff>614006</xdr:colOff>
      <xdr:row>442</xdr:row>
      <xdr:rowOff>21080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4825" y="100250625"/>
          <a:ext cx="10901006" cy="50217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16</xdr:col>
      <xdr:colOff>661650</xdr:colOff>
      <xdr:row>472</xdr:row>
      <xdr:rowOff>2022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04825" y="107394375"/>
          <a:ext cx="10948650" cy="50026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16</xdr:col>
      <xdr:colOff>623535</xdr:colOff>
      <xdr:row>501</xdr:row>
      <xdr:rowOff>230618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4825" y="114538125"/>
          <a:ext cx="10910535" cy="4993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16</xdr:col>
      <xdr:colOff>652122</xdr:colOff>
      <xdr:row>532</xdr:row>
      <xdr:rowOff>49666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4825" y="121681875"/>
          <a:ext cx="10939122" cy="50502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17</xdr:col>
      <xdr:colOff>13966</xdr:colOff>
      <xdr:row>561</xdr:row>
      <xdr:rowOff>163916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4825" y="128825625"/>
          <a:ext cx="10986766" cy="492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16</xdr:col>
      <xdr:colOff>661650</xdr:colOff>
      <xdr:row>592</xdr:row>
      <xdr:rowOff>59195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4825" y="135969375"/>
          <a:ext cx="10948650" cy="50598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16</xdr:col>
      <xdr:colOff>604477</xdr:colOff>
      <xdr:row>621</xdr:row>
      <xdr:rowOff>211561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4825" y="143113125"/>
          <a:ext cx="10891477" cy="497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630</xdr:row>
      <xdr:rowOff>0</xdr:rowOff>
    </xdr:from>
    <xdr:to>
      <xdr:col>16</xdr:col>
      <xdr:colOff>604477</xdr:colOff>
      <xdr:row>651</xdr:row>
      <xdr:rowOff>40137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150018750"/>
          <a:ext cx="10891477" cy="5040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0</xdr:rowOff>
    </xdr:from>
    <xdr:to>
      <xdr:col>16</xdr:col>
      <xdr:colOff>661650</xdr:colOff>
      <xdr:row>680</xdr:row>
      <xdr:rowOff>182974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04825" y="157162500"/>
          <a:ext cx="10948650" cy="49454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690</xdr:row>
      <xdr:rowOff>0</xdr:rowOff>
    </xdr:from>
    <xdr:to>
      <xdr:col>16</xdr:col>
      <xdr:colOff>604477</xdr:colOff>
      <xdr:row>710</xdr:row>
      <xdr:rowOff>202032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825" y="164306250"/>
          <a:ext cx="10891477" cy="49645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720</xdr:row>
      <xdr:rowOff>0</xdr:rowOff>
    </xdr:from>
    <xdr:to>
      <xdr:col>16</xdr:col>
      <xdr:colOff>642593</xdr:colOff>
      <xdr:row>741</xdr:row>
      <xdr:rowOff>68724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825" y="171450000"/>
          <a:ext cx="10929593" cy="5069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750</xdr:row>
      <xdr:rowOff>0</xdr:rowOff>
    </xdr:from>
    <xdr:to>
      <xdr:col>16</xdr:col>
      <xdr:colOff>585420</xdr:colOff>
      <xdr:row>770</xdr:row>
      <xdr:rowOff>135330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04825" y="178593750"/>
          <a:ext cx="10872420" cy="4897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9" sqref="A9"/>
      <selection pane="bottomRight" activeCell="D9" sqref="D9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34</v>
      </c>
    </row>
    <row r="2" spans="1:18">
      <c r="A2" s="1" t="s">
        <v>8</v>
      </c>
      <c r="C2" t="s">
        <v>35</v>
      </c>
    </row>
    <row r="3" spans="1:18">
      <c r="A3" s="1" t="s">
        <v>10</v>
      </c>
      <c r="C3" s="29">
        <v>100000</v>
      </c>
    </row>
    <row r="4" spans="1:18">
      <c r="A4" s="1" t="s">
        <v>11</v>
      </c>
      <c r="C4" s="29" t="s">
        <v>36</v>
      </c>
    </row>
    <row r="5" spans="1:18">
      <c r="A5" s="1"/>
      <c r="C5" s="29" t="s">
        <v>37</v>
      </c>
    </row>
    <row r="6" spans="1:18">
      <c r="A6" s="1"/>
      <c r="C6" s="82"/>
    </row>
    <row r="7" spans="1:18" ht="19.5" thickBot="1">
      <c r="A7" s="1" t="s">
        <v>12</v>
      </c>
      <c r="C7" s="29" t="s">
        <v>32</v>
      </c>
    </row>
    <row r="8" spans="1:18" ht="19.5" thickBot="1">
      <c r="A8" s="24" t="s">
        <v>0</v>
      </c>
      <c r="B8" s="24" t="s">
        <v>1</v>
      </c>
      <c r="C8" s="24" t="s">
        <v>1</v>
      </c>
      <c r="D8" s="48" t="s">
        <v>23</v>
      </c>
      <c r="E8" s="25"/>
      <c r="F8" s="26"/>
      <c r="G8" s="83" t="s">
        <v>3</v>
      </c>
      <c r="H8" s="84"/>
      <c r="I8" s="90"/>
      <c r="J8" s="83" t="s">
        <v>21</v>
      </c>
      <c r="K8" s="84"/>
      <c r="L8" s="90"/>
      <c r="M8" s="83" t="s">
        <v>22</v>
      </c>
      <c r="N8" s="84"/>
      <c r="O8" s="90"/>
    </row>
    <row r="9" spans="1:18" ht="19.5" thickBot="1">
      <c r="A9" s="27"/>
      <c r="B9" s="27" t="s">
        <v>2</v>
      </c>
      <c r="C9" s="63" t="s">
        <v>27</v>
      </c>
      <c r="D9" s="13">
        <v>0.61799999999999999</v>
      </c>
      <c r="E9" s="14">
        <v>1.27</v>
      </c>
      <c r="F9" s="15">
        <v>1.5</v>
      </c>
      <c r="G9" s="13">
        <v>1.27</v>
      </c>
      <c r="H9" s="14">
        <v>1.5</v>
      </c>
      <c r="I9" s="15">
        <v>2</v>
      </c>
      <c r="J9" s="13">
        <v>1.27</v>
      </c>
      <c r="K9" s="14">
        <v>1.5</v>
      </c>
      <c r="L9" s="15">
        <v>2</v>
      </c>
      <c r="M9" s="13">
        <v>1.27</v>
      </c>
      <c r="N9" s="14">
        <v>1.5</v>
      </c>
      <c r="O9" s="15">
        <v>2</v>
      </c>
    </row>
    <row r="10" spans="1:18" ht="19.5" thickBot="1">
      <c r="A10" s="28" t="s">
        <v>9</v>
      </c>
      <c r="B10" s="12"/>
      <c r="C10" s="49"/>
      <c r="D10" s="17"/>
      <c r="E10" s="16"/>
      <c r="F10" s="18"/>
      <c r="G10" s="19">
        <f>C3</f>
        <v>100000</v>
      </c>
      <c r="H10" s="20">
        <f>C3</f>
        <v>100000</v>
      </c>
      <c r="I10" s="21">
        <f>C3</f>
        <v>100000</v>
      </c>
      <c r="J10" s="87" t="s">
        <v>21</v>
      </c>
      <c r="K10" s="88"/>
      <c r="L10" s="89"/>
      <c r="M10" s="87"/>
      <c r="N10" s="88"/>
      <c r="O10" s="89"/>
    </row>
    <row r="11" spans="1:18">
      <c r="A11" s="9">
        <v>1</v>
      </c>
      <c r="B11" s="23">
        <v>37284</v>
      </c>
      <c r="C11" s="50">
        <v>2</v>
      </c>
      <c r="D11" s="54">
        <v>0.61799999999999999</v>
      </c>
      <c r="E11" s="55">
        <v>1.27</v>
      </c>
      <c r="F11" s="56">
        <v>-1</v>
      </c>
      <c r="G11" s="22">
        <f t="shared" ref="G11:G42" si="0">IF(D11="","",G10+M11)</f>
        <v>101854</v>
      </c>
      <c r="H11" s="22">
        <f t="shared" ref="H11" si="1">IF(E11="","",H10+N11)</f>
        <v>103810</v>
      </c>
      <c r="I11" s="22">
        <f t="shared" ref="I11" si="2">IF(F11="","",I10+O11)</f>
        <v>97000</v>
      </c>
      <c r="J11" s="41">
        <f>IF(G10="","",G10*0.03)</f>
        <v>3000</v>
      </c>
      <c r="K11" s="42">
        <f>IF(H10="","",H10*0.03)</f>
        <v>3000</v>
      </c>
      <c r="L11" s="43">
        <f>IF(I10="","",I10*0.03)</f>
        <v>3000</v>
      </c>
      <c r="M11" s="41">
        <f>IF(D11="","",J11*D11)</f>
        <v>1854</v>
      </c>
      <c r="N11" s="42">
        <f>IF(E11="","",K11*E11)</f>
        <v>3810</v>
      </c>
      <c r="O11" s="43">
        <f>IF(F11="","",L11*F11)</f>
        <v>-3000</v>
      </c>
      <c r="P11" s="40"/>
      <c r="Q11" s="40"/>
      <c r="R11" s="40"/>
    </row>
    <row r="12" spans="1:18">
      <c r="A12" s="9">
        <v>2</v>
      </c>
      <c r="B12" s="5">
        <v>37564</v>
      </c>
      <c r="C12" s="47">
        <v>2</v>
      </c>
      <c r="D12" s="57">
        <v>0.61799999999999999</v>
      </c>
      <c r="E12" s="58">
        <v>1.27</v>
      </c>
      <c r="F12" s="59">
        <v>1.5</v>
      </c>
      <c r="G12" s="22">
        <f t="shared" si="0"/>
        <v>103742.37316</v>
      </c>
      <c r="H12" s="22">
        <f t="shared" ref="H12:H44" si="3">IF(E12="","",H11+N12)</f>
        <v>107765.16099999999</v>
      </c>
      <c r="I12" s="22">
        <f t="shared" ref="I12:I44" si="4">IF(F12="","",I11+O12)</f>
        <v>101365</v>
      </c>
      <c r="J12" s="44">
        <f t="shared" ref="J12:J14" si="5">IF(G11="","",G11*0.03)</f>
        <v>3055.62</v>
      </c>
      <c r="K12" s="45">
        <f t="shared" ref="K12:K14" si="6">IF(H11="","",H11*0.03)</f>
        <v>3114.2999999999997</v>
      </c>
      <c r="L12" s="46">
        <f t="shared" ref="L12:L14" si="7">IF(I11="","",I11*0.03)</f>
        <v>2910</v>
      </c>
      <c r="M12" s="44">
        <f t="shared" ref="M12:M14" si="8">IF(D12="","",J12*D12)</f>
        <v>1888.3731599999999</v>
      </c>
      <c r="N12" s="45">
        <f t="shared" ref="N12:N14" si="9">IF(E12="","",K12*E12)</f>
        <v>3955.1609999999996</v>
      </c>
      <c r="O12" s="46">
        <f t="shared" ref="O12:O14" si="10">IF(F12="","",L12*F12)</f>
        <v>4365</v>
      </c>
      <c r="P12" s="40"/>
      <c r="Q12" s="40"/>
      <c r="R12" s="40"/>
    </row>
    <row r="13" spans="1:18">
      <c r="A13" s="9">
        <v>3</v>
      </c>
      <c r="B13" s="5">
        <v>37739</v>
      </c>
      <c r="C13" s="47">
        <v>2</v>
      </c>
      <c r="D13" s="57">
        <v>0.61799999999999999</v>
      </c>
      <c r="E13" s="58">
        <v>1.27</v>
      </c>
      <c r="F13" s="59">
        <v>1.5</v>
      </c>
      <c r="G13" s="22">
        <f t="shared" si="0"/>
        <v>105665.7567583864</v>
      </c>
      <c r="H13" s="22">
        <f t="shared" si="3"/>
        <v>111871.01363409999</v>
      </c>
      <c r="I13" s="22">
        <f t="shared" si="4"/>
        <v>105926.425</v>
      </c>
      <c r="J13" s="44">
        <f t="shared" si="5"/>
        <v>3112.2711948000001</v>
      </c>
      <c r="K13" s="45">
        <f t="shared" si="6"/>
        <v>3232.9548299999997</v>
      </c>
      <c r="L13" s="46">
        <f t="shared" si="7"/>
        <v>3040.95</v>
      </c>
      <c r="M13" s="44">
        <f t="shared" si="8"/>
        <v>1923.3835983864001</v>
      </c>
      <c r="N13" s="45">
        <f t="shared" si="9"/>
        <v>4105.8526340999997</v>
      </c>
      <c r="O13" s="46">
        <f t="shared" si="10"/>
        <v>4561.4249999999993</v>
      </c>
      <c r="P13" s="40"/>
      <c r="Q13" s="40"/>
      <c r="R13" s="40"/>
    </row>
    <row r="14" spans="1:18">
      <c r="A14" s="9">
        <v>4</v>
      </c>
      <c r="B14" s="5">
        <v>37840</v>
      </c>
      <c r="C14" s="47">
        <v>2</v>
      </c>
      <c r="D14" s="57">
        <v>0.61799999999999999</v>
      </c>
      <c r="E14" s="58">
        <v>1.27</v>
      </c>
      <c r="F14" s="59">
        <v>1.5</v>
      </c>
      <c r="G14" s="22">
        <f t="shared" si="0"/>
        <v>107624.79988868689</v>
      </c>
      <c r="H14" s="22">
        <f t="shared" si="3"/>
        <v>116133.29925355921</v>
      </c>
      <c r="I14" s="22">
        <f t="shared" si="4"/>
        <v>110693.11412500001</v>
      </c>
      <c r="J14" s="44">
        <f t="shared" si="5"/>
        <v>3169.9727027515919</v>
      </c>
      <c r="K14" s="45">
        <f t="shared" si="6"/>
        <v>3356.1304090229996</v>
      </c>
      <c r="L14" s="46">
        <f t="shared" si="7"/>
        <v>3177.7927500000001</v>
      </c>
      <c r="M14" s="44">
        <f t="shared" si="8"/>
        <v>1959.0431303004839</v>
      </c>
      <c r="N14" s="45">
        <f t="shared" si="9"/>
        <v>4262.2856194592096</v>
      </c>
      <c r="O14" s="46">
        <f t="shared" si="10"/>
        <v>4766.6891249999999</v>
      </c>
      <c r="P14" s="40"/>
      <c r="Q14" s="40"/>
      <c r="R14" s="40"/>
    </row>
    <row r="15" spans="1:18">
      <c r="A15" s="9">
        <v>5</v>
      </c>
      <c r="B15" s="5">
        <v>38062</v>
      </c>
      <c r="C15" s="47">
        <v>2</v>
      </c>
      <c r="D15" s="57">
        <v>0.61799999999999999</v>
      </c>
      <c r="E15" s="58">
        <v>1.27</v>
      </c>
      <c r="F15" s="59">
        <v>1.5</v>
      </c>
      <c r="G15" s="22">
        <f t="shared" si="0"/>
        <v>109620.16367862314</v>
      </c>
      <c r="H15" s="22">
        <f t="shared" si="3"/>
        <v>120557.97795511982</v>
      </c>
      <c r="I15" s="22">
        <f t="shared" si="4"/>
        <v>115674.30426062501</v>
      </c>
      <c r="J15" s="44">
        <f t="shared" ref="J15:J60" si="11">IF(G14="","",G14*0.03)</f>
        <v>3228.7439966606066</v>
      </c>
      <c r="K15" s="45">
        <f t="shared" ref="K15:K60" si="12">IF(H14="","",H14*0.03)</f>
        <v>3483.998977606776</v>
      </c>
      <c r="L15" s="46">
        <f t="shared" ref="L15:L60" si="13">IF(I14="","",I14*0.03)</f>
        <v>3320.7934237499999</v>
      </c>
      <c r="M15" s="44">
        <f t="shared" ref="M15:M60" si="14">IF(D15="","",J15*D15)</f>
        <v>1995.3637899362548</v>
      </c>
      <c r="N15" s="45">
        <f t="shared" ref="N15:N60" si="15">IF(E15="","",K15*E15)</f>
        <v>4424.6787015606051</v>
      </c>
      <c r="O15" s="46">
        <f t="shared" ref="O15:O60" si="16">IF(F15="","",L15*F15)</f>
        <v>4981.190135625</v>
      </c>
      <c r="P15" s="40"/>
      <c r="Q15" s="40"/>
      <c r="R15" s="40"/>
    </row>
    <row r="16" spans="1:18">
      <c r="A16" s="9">
        <v>6</v>
      </c>
      <c r="B16" s="5">
        <v>38135</v>
      </c>
      <c r="C16" s="47">
        <v>2</v>
      </c>
      <c r="D16" s="57">
        <v>0.16800000000000001</v>
      </c>
      <c r="E16" s="58">
        <v>-1</v>
      </c>
      <c r="F16" s="59">
        <v>-1</v>
      </c>
      <c r="G16" s="22">
        <f t="shared" si="0"/>
        <v>110172.6493035634</v>
      </c>
      <c r="H16" s="22">
        <f t="shared" si="3"/>
        <v>116941.23861646622</v>
      </c>
      <c r="I16" s="22">
        <f t="shared" si="4"/>
        <v>112204.07513280626</v>
      </c>
      <c r="J16" s="44">
        <f t="shared" si="11"/>
        <v>3288.6049103586943</v>
      </c>
      <c r="K16" s="45">
        <f t="shared" si="12"/>
        <v>3616.7393386535941</v>
      </c>
      <c r="L16" s="46">
        <f t="shared" si="13"/>
        <v>3470.2291278187499</v>
      </c>
      <c r="M16" s="44">
        <f t="shared" si="14"/>
        <v>552.48562494026066</v>
      </c>
      <c r="N16" s="45">
        <f t="shared" si="15"/>
        <v>-3616.7393386535941</v>
      </c>
      <c r="O16" s="46">
        <f t="shared" si="16"/>
        <v>-3470.2291278187499</v>
      </c>
      <c r="P16" s="40"/>
      <c r="Q16" s="40"/>
      <c r="R16" s="40"/>
    </row>
    <row r="17" spans="1:18">
      <c r="A17" s="9">
        <v>7</v>
      </c>
      <c r="B17" s="5">
        <v>38435</v>
      </c>
      <c r="C17" s="47">
        <v>2</v>
      </c>
      <c r="D17" s="57">
        <v>0.61799999999999999</v>
      </c>
      <c r="E17" s="58">
        <v>-1</v>
      </c>
      <c r="F17" s="59">
        <v>-1</v>
      </c>
      <c r="G17" s="22">
        <f t="shared" si="0"/>
        <v>112215.25022165147</v>
      </c>
      <c r="H17" s="22">
        <f t="shared" si="3"/>
        <v>113433.00145797223</v>
      </c>
      <c r="I17" s="22">
        <f t="shared" si="4"/>
        <v>108837.95287882208</v>
      </c>
      <c r="J17" s="44">
        <f t="shared" si="11"/>
        <v>3305.1794791069019</v>
      </c>
      <c r="K17" s="45">
        <f t="shared" si="12"/>
        <v>3508.2371584939865</v>
      </c>
      <c r="L17" s="46">
        <f t="shared" si="13"/>
        <v>3366.1222539841879</v>
      </c>
      <c r="M17" s="44">
        <f t="shared" si="14"/>
        <v>2042.6009180880653</v>
      </c>
      <c r="N17" s="45">
        <f t="shared" si="15"/>
        <v>-3508.2371584939865</v>
      </c>
      <c r="O17" s="46">
        <f t="shared" si="16"/>
        <v>-3366.1222539841879</v>
      </c>
      <c r="P17" s="40"/>
      <c r="Q17" s="40"/>
      <c r="R17" s="40"/>
    </row>
    <row r="18" spans="1:18">
      <c r="A18" s="9">
        <v>8</v>
      </c>
      <c r="B18" s="5">
        <v>38271</v>
      </c>
      <c r="C18" s="47">
        <v>2</v>
      </c>
      <c r="D18" s="57">
        <v>0.61799999999999999</v>
      </c>
      <c r="E18" s="58">
        <v>1.27</v>
      </c>
      <c r="F18" s="59">
        <v>1.5</v>
      </c>
      <c r="G18" s="22">
        <f t="shared" si="0"/>
        <v>114295.72096076088</v>
      </c>
      <c r="H18" s="22">
        <f t="shared" si="3"/>
        <v>117754.79881352097</v>
      </c>
      <c r="I18" s="22">
        <f t="shared" si="4"/>
        <v>113735.66075836908</v>
      </c>
      <c r="J18" s="44">
        <f t="shared" si="11"/>
        <v>3366.457506649544</v>
      </c>
      <c r="K18" s="45">
        <f t="shared" si="12"/>
        <v>3402.990043739167</v>
      </c>
      <c r="L18" s="46">
        <f t="shared" si="13"/>
        <v>3265.1385863646624</v>
      </c>
      <c r="M18" s="44">
        <f t="shared" si="14"/>
        <v>2080.470739109418</v>
      </c>
      <c r="N18" s="45">
        <f t="shared" si="15"/>
        <v>4321.7973555487424</v>
      </c>
      <c r="O18" s="46">
        <f t="shared" si="16"/>
        <v>4897.7078795469934</v>
      </c>
      <c r="P18" s="40"/>
      <c r="Q18" s="40"/>
      <c r="R18" s="40"/>
    </row>
    <row r="19" spans="1:18">
      <c r="A19" s="9">
        <v>9</v>
      </c>
      <c r="B19" s="5">
        <v>38435</v>
      </c>
      <c r="C19" s="47">
        <v>1</v>
      </c>
      <c r="D19" s="57">
        <v>0.61799999999999999</v>
      </c>
      <c r="E19" s="58">
        <v>-1</v>
      </c>
      <c r="F19" s="59">
        <v>-1</v>
      </c>
      <c r="G19" s="22">
        <f t="shared" si="0"/>
        <v>116414.7636273734</v>
      </c>
      <c r="H19" s="22">
        <f t="shared" si="3"/>
        <v>114222.15484911535</v>
      </c>
      <c r="I19" s="22">
        <f t="shared" si="4"/>
        <v>110323.59093561801</v>
      </c>
      <c r="J19" s="44">
        <f t="shared" si="11"/>
        <v>3428.8716288228266</v>
      </c>
      <c r="K19" s="45">
        <f t="shared" si="12"/>
        <v>3532.643964405629</v>
      </c>
      <c r="L19" s="46">
        <f t="shared" si="13"/>
        <v>3412.069822751072</v>
      </c>
      <c r="M19" s="44">
        <f t="shared" si="14"/>
        <v>2119.0426666125068</v>
      </c>
      <c r="N19" s="45">
        <f t="shared" si="15"/>
        <v>-3532.643964405629</v>
      </c>
      <c r="O19" s="46">
        <f t="shared" si="16"/>
        <v>-3412.069822751072</v>
      </c>
      <c r="P19" s="40"/>
      <c r="Q19" s="40"/>
      <c r="R19" s="40"/>
    </row>
    <row r="20" spans="1:18">
      <c r="A20" s="9">
        <v>10</v>
      </c>
      <c r="B20" s="5">
        <v>38482</v>
      </c>
      <c r="C20" s="47">
        <v>1</v>
      </c>
      <c r="D20" s="57">
        <v>0.61799999999999999</v>
      </c>
      <c r="E20" s="58">
        <v>1.27</v>
      </c>
      <c r="F20" s="59">
        <v>1.5</v>
      </c>
      <c r="G20" s="22">
        <f t="shared" si="0"/>
        <v>118573.0933450249</v>
      </c>
      <c r="H20" s="22">
        <f t="shared" si="3"/>
        <v>118574.01894886665</v>
      </c>
      <c r="I20" s="22">
        <f t="shared" si="4"/>
        <v>115288.15252772081</v>
      </c>
      <c r="J20" s="44">
        <f t="shared" si="11"/>
        <v>3492.4429088212019</v>
      </c>
      <c r="K20" s="45">
        <f t="shared" si="12"/>
        <v>3426.6646454734605</v>
      </c>
      <c r="L20" s="46">
        <f t="shared" si="13"/>
        <v>3309.7077280685398</v>
      </c>
      <c r="M20" s="44">
        <f t="shared" si="14"/>
        <v>2158.3297176515025</v>
      </c>
      <c r="N20" s="45">
        <f t="shared" si="15"/>
        <v>4351.8640997512948</v>
      </c>
      <c r="O20" s="46">
        <f t="shared" si="16"/>
        <v>4964.5615921028093</v>
      </c>
      <c r="P20" s="40"/>
      <c r="Q20" s="40"/>
      <c r="R20" s="40"/>
    </row>
    <row r="21" spans="1:18">
      <c r="A21" s="9">
        <v>11</v>
      </c>
      <c r="B21" s="5">
        <v>38826</v>
      </c>
      <c r="C21" s="47">
        <v>2</v>
      </c>
      <c r="D21" s="57">
        <v>0.61799999999999999</v>
      </c>
      <c r="E21" s="58">
        <v>1.27</v>
      </c>
      <c r="F21" s="59">
        <v>1.5</v>
      </c>
      <c r="G21" s="22">
        <f t="shared" si="0"/>
        <v>120771.43849564166</v>
      </c>
      <c r="H21" s="22">
        <f t="shared" si="3"/>
        <v>123091.68907081847</v>
      </c>
      <c r="I21" s="22">
        <f t="shared" si="4"/>
        <v>120476.11939146825</v>
      </c>
      <c r="J21" s="44">
        <f t="shared" si="11"/>
        <v>3557.1928003507469</v>
      </c>
      <c r="K21" s="45">
        <f t="shared" si="12"/>
        <v>3557.2205684659993</v>
      </c>
      <c r="L21" s="46">
        <f t="shared" si="13"/>
        <v>3458.6445758316245</v>
      </c>
      <c r="M21" s="44">
        <f t="shared" si="14"/>
        <v>2198.3451506167617</v>
      </c>
      <c r="N21" s="45">
        <f t="shared" si="15"/>
        <v>4517.6701219518191</v>
      </c>
      <c r="O21" s="46">
        <f t="shared" si="16"/>
        <v>5187.9668637474369</v>
      </c>
      <c r="P21" s="40"/>
      <c r="Q21" s="40"/>
      <c r="R21" s="40"/>
    </row>
    <row r="22" spans="1:18">
      <c r="A22" s="9">
        <v>12</v>
      </c>
      <c r="B22" s="5">
        <v>39045</v>
      </c>
      <c r="C22" s="47">
        <v>2</v>
      </c>
      <c r="D22" s="57">
        <v>0.61799999999999999</v>
      </c>
      <c r="E22" s="58">
        <v>1.27</v>
      </c>
      <c r="F22" s="59">
        <v>1.5</v>
      </c>
      <c r="G22" s="22">
        <f t="shared" si="0"/>
        <v>123010.54096535085</v>
      </c>
      <c r="H22" s="22">
        <f t="shared" si="3"/>
        <v>127781.48242441665</v>
      </c>
      <c r="I22" s="22">
        <f t="shared" si="4"/>
        <v>125897.54476408432</v>
      </c>
      <c r="J22" s="44">
        <f t="shared" si="11"/>
        <v>3623.1431548692499</v>
      </c>
      <c r="K22" s="45">
        <f t="shared" si="12"/>
        <v>3692.7506721245536</v>
      </c>
      <c r="L22" s="46">
        <f t="shared" si="13"/>
        <v>3614.2835817440473</v>
      </c>
      <c r="M22" s="44">
        <f t="shared" si="14"/>
        <v>2239.1024697091966</v>
      </c>
      <c r="N22" s="45">
        <f t="shared" si="15"/>
        <v>4689.7933535981829</v>
      </c>
      <c r="O22" s="46">
        <f t="shared" si="16"/>
        <v>5421.4253726160714</v>
      </c>
      <c r="P22" s="40"/>
      <c r="Q22" s="40"/>
      <c r="R22" s="40"/>
    </row>
    <row r="23" spans="1:18">
      <c r="A23" s="9">
        <v>13</v>
      </c>
      <c r="B23" s="5">
        <v>39141</v>
      </c>
      <c r="C23" s="47">
        <v>2</v>
      </c>
      <c r="D23" s="57">
        <v>0.61799999999999999</v>
      </c>
      <c r="E23" s="58">
        <v>-1</v>
      </c>
      <c r="F23" s="59">
        <v>-1</v>
      </c>
      <c r="G23" s="22">
        <f t="shared" si="0"/>
        <v>125291.15639484845</v>
      </c>
      <c r="H23" s="22">
        <f t="shared" si="3"/>
        <v>123948.03795168415</v>
      </c>
      <c r="I23" s="22">
        <f t="shared" si="4"/>
        <v>122120.61842116179</v>
      </c>
      <c r="J23" s="44">
        <f t="shared" si="11"/>
        <v>3690.3162289605257</v>
      </c>
      <c r="K23" s="45">
        <f t="shared" si="12"/>
        <v>3833.4444727324994</v>
      </c>
      <c r="L23" s="46">
        <f t="shared" si="13"/>
        <v>3776.9263429225293</v>
      </c>
      <c r="M23" s="44">
        <f t="shared" si="14"/>
        <v>2280.615429497605</v>
      </c>
      <c r="N23" s="45">
        <f t="shared" si="15"/>
        <v>-3833.4444727324994</v>
      </c>
      <c r="O23" s="46">
        <f t="shared" si="16"/>
        <v>-3776.9263429225293</v>
      </c>
      <c r="P23" s="40"/>
      <c r="Q23" s="40"/>
      <c r="R23" s="40"/>
    </row>
    <row r="24" spans="1:18">
      <c r="A24" s="9">
        <v>14</v>
      </c>
      <c r="B24" s="5">
        <v>39506</v>
      </c>
      <c r="C24" s="47">
        <v>2</v>
      </c>
      <c r="D24" s="57">
        <v>0.61799999999999999</v>
      </c>
      <c r="E24" s="58">
        <v>1.27</v>
      </c>
      <c r="F24" s="59">
        <v>1.5</v>
      </c>
      <c r="G24" s="22">
        <f t="shared" si="0"/>
        <v>127614.05443440894</v>
      </c>
      <c r="H24" s="22">
        <f t="shared" si="3"/>
        <v>128670.45819764331</v>
      </c>
      <c r="I24" s="22">
        <f t="shared" si="4"/>
        <v>127616.04625011407</v>
      </c>
      <c r="J24" s="44">
        <f t="shared" si="11"/>
        <v>3758.7346918454537</v>
      </c>
      <c r="K24" s="45">
        <f t="shared" si="12"/>
        <v>3718.4411385505246</v>
      </c>
      <c r="L24" s="46">
        <f t="shared" si="13"/>
        <v>3663.6185526348536</v>
      </c>
      <c r="M24" s="44">
        <f t="shared" si="14"/>
        <v>2322.8980395604904</v>
      </c>
      <c r="N24" s="45">
        <f t="shared" si="15"/>
        <v>4722.4202459591661</v>
      </c>
      <c r="O24" s="46">
        <f t="shared" si="16"/>
        <v>5495.4278289522808</v>
      </c>
      <c r="P24" s="40"/>
      <c r="Q24" s="40"/>
      <c r="R24" s="40"/>
    </row>
    <row r="25" spans="1:18">
      <c r="A25" s="9">
        <v>15</v>
      </c>
      <c r="B25" s="5">
        <v>39608</v>
      </c>
      <c r="C25" s="47">
        <v>1</v>
      </c>
      <c r="D25" s="57">
        <v>0.61799999999999999</v>
      </c>
      <c r="E25" s="58">
        <v>-1</v>
      </c>
      <c r="F25" s="59">
        <v>-1</v>
      </c>
      <c r="G25" s="22">
        <f t="shared" si="0"/>
        <v>129980.01900362289</v>
      </c>
      <c r="H25" s="22">
        <f t="shared" si="3"/>
        <v>124810.34445171402</v>
      </c>
      <c r="I25" s="22">
        <f t="shared" si="4"/>
        <v>123787.56486261066</v>
      </c>
      <c r="J25" s="44">
        <f t="shared" si="11"/>
        <v>3828.4216330322683</v>
      </c>
      <c r="K25" s="45">
        <f t="shared" si="12"/>
        <v>3860.1137459292991</v>
      </c>
      <c r="L25" s="46">
        <f t="shared" si="13"/>
        <v>3828.481387503422</v>
      </c>
      <c r="M25" s="44">
        <f t="shared" si="14"/>
        <v>2365.964569213942</v>
      </c>
      <c r="N25" s="45">
        <f t="shared" si="15"/>
        <v>-3860.1137459292991</v>
      </c>
      <c r="O25" s="46">
        <f t="shared" si="16"/>
        <v>-3828.481387503422</v>
      </c>
      <c r="P25" s="40"/>
      <c r="Q25" s="40"/>
      <c r="R25" s="40"/>
    </row>
    <row r="26" spans="1:18">
      <c r="A26" s="9">
        <v>16</v>
      </c>
      <c r="B26" s="5">
        <v>39666</v>
      </c>
      <c r="C26" s="47">
        <v>1</v>
      </c>
      <c r="D26" s="57">
        <v>0.61799999999999999</v>
      </c>
      <c r="E26" s="58">
        <v>-1</v>
      </c>
      <c r="F26" s="59">
        <v>-1</v>
      </c>
      <c r="G26" s="22">
        <f t="shared" si="0"/>
        <v>132389.84855595007</v>
      </c>
      <c r="H26" s="22">
        <f t="shared" si="3"/>
        <v>121066.0341181626</v>
      </c>
      <c r="I26" s="22">
        <f t="shared" si="4"/>
        <v>120073.93791673233</v>
      </c>
      <c r="J26" s="44">
        <f t="shared" si="11"/>
        <v>3899.4005701086867</v>
      </c>
      <c r="K26" s="45">
        <f t="shared" si="12"/>
        <v>3744.3103335514202</v>
      </c>
      <c r="L26" s="46">
        <f t="shared" si="13"/>
        <v>3713.6269458783195</v>
      </c>
      <c r="M26" s="44">
        <f t="shared" si="14"/>
        <v>2409.8295523271681</v>
      </c>
      <c r="N26" s="45">
        <f t="shared" si="15"/>
        <v>-3744.3103335514202</v>
      </c>
      <c r="O26" s="46">
        <f t="shared" si="16"/>
        <v>-3713.6269458783195</v>
      </c>
      <c r="P26" s="40"/>
      <c r="Q26" s="40"/>
      <c r="R26" s="40"/>
    </row>
    <row r="27" spans="1:18">
      <c r="A27" s="9">
        <v>17</v>
      </c>
      <c r="B27" s="5">
        <v>39724</v>
      </c>
      <c r="C27" s="47">
        <v>2</v>
      </c>
      <c r="D27" s="57">
        <v>0.61799999999999999</v>
      </c>
      <c r="E27" s="58">
        <v>1.27</v>
      </c>
      <c r="F27" s="59">
        <v>1.5</v>
      </c>
      <c r="G27" s="22">
        <f t="shared" si="0"/>
        <v>134844.35634817739</v>
      </c>
      <c r="H27" s="22">
        <f t="shared" si="3"/>
        <v>125678.6500180646</v>
      </c>
      <c r="I27" s="22">
        <f t="shared" si="4"/>
        <v>125477.26512298529</v>
      </c>
      <c r="J27" s="44">
        <f t="shared" si="11"/>
        <v>3971.6954566785021</v>
      </c>
      <c r="K27" s="45">
        <f t="shared" si="12"/>
        <v>3631.9810235448776</v>
      </c>
      <c r="L27" s="46">
        <f t="shared" si="13"/>
        <v>3602.21813750197</v>
      </c>
      <c r="M27" s="44">
        <f t="shared" si="14"/>
        <v>2454.5077922273144</v>
      </c>
      <c r="N27" s="45">
        <f t="shared" si="15"/>
        <v>4612.6158999019945</v>
      </c>
      <c r="O27" s="46">
        <f t="shared" si="16"/>
        <v>5403.327206252955</v>
      </c>
      <c r="P27" s="40"/>
      <c r="Q27" s="40"/>
      <c r="R27" s="40"/>
    </row>
    <row r="28" spans="1:18">
      <c r="A28" s="9">
        <v>18</v>
      </c>
      <c r="B28" s="5">
        <v>39794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0"/>
        <v>130799.02565773207</v>
      </c>
      <c r="H28" s="22">
        <f t="shared" si="3"/>
        <v>121908.29051752266</v>
      </c>
      <c r="I28" s="22">
        <f t="shared" si="4"/>
        <v>121712.94716929573</v>
      </c>
      <c r="J28" s="44">
        <f t="shared" si="11"/>
        <v>4045.3306904453216</v>
      </c>
      <c r="K28" s="45">
        <f t="shared" si="12"/>
        <v>3770.3595005419379</v>
      </c>
      <c r="L28" s="46">
        <f t="shared" si="13"/>
        <v>3764.3179536895586</v>
      </c>
      <c r="M28" s="44">
        <f t="shared" si="14"/>
        <v>-4045.3306904453216</v>
      </c>
      <c r="N28" s="45">
        <f t="shared" si="15"/>
        <v>-3770.3595005419379</v>
      </c>
      <c r="O28" s="46">
        <f t="shared" si="16"/>
        <v>-3764.3179536895586</v>
      </c>
      <c r="P28" s="40"/>
      <c r="Q28" s="40"/>
      <c r="R28" s="40"/>
    </row>
    <row r="29" spans="1:18">
      <c r="A29" s="9">
        <v>19</v>
      </c>
      <c r="B29" s="5">
        <v>39900</v>
      </c>
      <c r="C29" s="47">
        <v>1</v>
      </c>
      <c r="D29" s="57">
        <v>0.61799999999999999</v>
      </c>
      <c r="E29" s="58">
        <v>-1</v>
      </c>
      <c r="F29" s="59">
        <v>-1</v>
      </c>
      <c r="G29" s="22">
        <f t="shared" si="0"/>
        <v>133224.03959342642</v>
      </c>
      <c r="H29" s="22">
        <f t="shared" si="3"/>
        <v>118251.04180199698</v>
      </c>
      <c r="I29" s="22">
        <f t="shared" si="4"/>
        <v>118061.55875421687</v>
      </c>
      <c r="J29" s="44">
        <f t="shared" si="11"/>
        <v>3923.9707697319618</v>
      </c>
      <c r="K29" s="45">
        <f t="shared" si="12"/>
        <v>3657.2487155256799</v>
      </c>
      <c r="L29" s="46">
        <f t="shared" si="13"/>
        <v>3651.3884150788717</v>
      </c>
      <c r="M29" s="44">
        <f t="shared" si="14"/>
        <v>2425.0139356943523</v>
      </c>
      <c r="N29" s="45">
        <f t="shared" si="15"/>
        <v>-3657.2487155256799</v>
      </c>
      <c r="O29" s="46">
        <f t="shared" si="16"/>
        <v>-3651.3884150788717</v>
      </c>
      <c r="P29" s="40"/>
      <c r="Q29" s="40"/>
      <c r="R29" s="40"/>
    </row>
    <row r="30" spans="1:18">
      <c r="A30" s="9">
        <v>20</v>
      </c>
      <c r="B30" s="5">
        <v>40142</v>
      </c>
      <c r="C30" s="47">
        <v>2</v>
      </c>
      <c r="D30" s="57">
        <v>0.61799999999999999</v>
      </c>
      <c r="E30" s="58">
        <v>-1</v>
      </c>
      <c r="F30" s="59">
        <v>-1</v>
      </c>
      <c r="G30" s="22">
        <f t="shared" si="0"/>
        <v>135694.01328748855</v>
      </c>
      <c r="H30" s="22">
        <f t="shared" si="3"/>
        <v>114703.51054793707</v>
      </c>
      <c r="I30" s="22">
        <f t="shared" si="4"/>
        <v>114519.71199159036</v>
      </c>
      <c r="J30" s="44">
        <f t="shared" si="11"/>
        <v>3996.7211878027924</v>
      </c>
      <c r="K30" s="45">
        <f t="shared" si="12"/>
        <v>3547.5312540599093</v>
      </c>
      <c r="L30" s="46">
        <f t="shared" si="13"/>
        <v>3541.846762626506</v>
      </c>
      <c r="M30" s="44">
        <f t="shared" si="14"/>
        <v>2469.9736940621256</v>
      </c>
      <c r="N30" s="45">
        <f t="shared" si="15"/>
        <v>-3547.5312540599093</v>
      </c>
      <c r="O30" s="46">
        <f t="shared" si="16"/>
        <v>-3541.846762626506</v>
      </c>
      <c r="P30" s="40"/>
      <c r="Q30" s="40"/>
      <c r="R30" s="40"/>
    </row>
    <row r="31" spans="1:18">
      <c r="A31" s="9">
        <v>21</v>
      </c>
      <c r="B31" s="5">
        <v>40263</v>
      </c>
      <c r="C31" s="47">
        <v>1</v>
      </c>
      <c r="D31" s="57">
        <v>0.61799999999999999</v>
      </c>
      <c r="E31" s="58">
        <v>1.27</v>
      </c>
      <c r="F31" s="59">
        <v>1.5</v>
      </c>
      <c r="G31" s="22">
        <f t="shared" si="0"/>
        <v>138209.78029383859</v>
      </c>
      <c r="H31" s="22">
        <f t="shared" si="3"/>
        <v>119073.71429981347</v>
      </c>
      <c r="I31" s="22">
        <f t="shared" si="4"/>
        <v>119673.09903121192</v>
      </c>
      <c r="J31" s="44">
        <f t="shared" si="11"/>
        <v>4070.8203986246563</v>
      </c>
      <c r="K31" s="45">
        <f t="shared" si="12"/>
        <v>3441.1053164381119</v>
      </c>
      <c r="L31" s="46">
        <f t="shared" si="13"/>
        <v>3435.5913597477106</v>
      </c>
      <c r="M31" s="44">
        <f t="shared" si="14"/>
        <v>2515.7670063500377</v>
      </c>
      <c r="N31" s="45">
        <f t="shared" si="15"/>
        <v>4370.2037518764018</v>
      </c>
      <c r="O31" s="46">
        <f t="shared" si="16"/>
        <v>5153.3870396215661</v>
      </c>
      <c r="P31" s="40"/>
      <c r="Q31" s="40"/>
      <c r="R31" s="40"/>
    </row>
    <row r="32" spans="1:18">
      <c r="A32" s="9">
        <v>22</v>
      </c>
      <c r="B32" s="5">
        <v>40304</v>
      </c>
      <c r="C32" s="47">
        <v>2</v>
      </c>
      <c r="D32" s="57">
        <v>0.61799999999999999</v>
      </c>
      <c r="E32" s="58">
        <v>1.27</v>
      </c>
      <c r="F32" s="59">
        <v>1.5</v>
      </c>
      <c r="G32" s="22">
        <f t="shared" si="0"/>
        <v>140772.18962048634</v>
      </c>
      <c r="H32" s="22">
        <f t="shared" si="3"/>
        <v>123610.42281463636</v>
      </c>
      <c r="I32" s="22">
        <f t="shared" si="4"/>
        <v>125058.38848761647</v>
      </c>
      <c r="J32" s="44">
        <f t="shared" si="11"/>
        <v>4146.2934088151578</v>
      </c>
      <c r="K32" s="45">
        <f t="shared" si="12"/>
        <v>3572.2114289944038</v>
      </c>
      <c r="L32" s="46">
        <f t="shared" si="13"/>
        <v>3590.1929709363576</v>
      </c>
      <c r="M32" s="44">
        <f t="shared" si="14"/>
        <v>2562.4093266477676</v>
      </c>
      <c r="N32" s="45">
        <f t="shared" si="15"/>
        <v>4536.7085148228925</v>
      </c>
      <c r="O32" s="46">
        <f t="shared" si="16"/>
        <v>5385.2894564045364</v>
      </c>
      <c r="P32" s="40"/>
      <c r="Q32" s="40"/>
      <c r="R32" s="40"/>
    </row>
    <row r="33" spans="1:18">
      <c r="A33" s="9">
        <v>23</v>
      </c>
      <c r="B33" s="5">
        <v>40533</v>
      </c>
      <c r="C33" s="47">
        <v>2</v>
      </c>
      <c r="D33" s="57">
        <v>0.61799999999999999</v>
      </c>
      <c r="E33" s="58">
        <v>1.27</v>
      </c>
      <c r="F33" s="59">
        <v>1.5</v>
      </c>
      <c r="G33" s="22">
        <f t="shared" si="0"/>
        <v>143382.10601605015</v>
      </c>
      <c r="H33" s="22">
        <f t="shared" si="3"/>
        <v>128319.97992387401</v>
      </c>
      <c r="I33" s="22">
        <f t="shared" si="4"/>
        <v>130686.0159695592</v>
      </c>
      <c r="J33" s="44">
        <f t="shared" si="11"/>
        <v>4223.1656886145902</v>
      </c>
      <c r="K33" s="45">
        <f t="shared" si="12"/>
        <v>3708.3126844390908</v>
      </c>
      <c r="L33" s="46">
        <f t="shared" si="13"/>
        <v>3751.7516546284937</v>
      </c>
      <c r="M33" s="44">
        <f t="shared" si="14"/>
        <v>2609.9163955638169</v>
      </c>
      <c r="N33" s="45">
        <f t="shared" si="15"/>
        <v>4709.5571092376458</v>
      </c>
      <c r="O33" s="46">
        <f t="shared" si="16"/>
        <v>5627.6274819427408</v>
      </c>
      <c r="P33" s="40"/>
      <c r="Q33" s="40"/>
      <c r="R33" s="40"/>
    </row>
    <row r="34" spans="1:18">
      <c r="A34" s="9">
        <v>24</v>
      </c>
      <c r="B34" s="5">
        <v>40674</v>
      </c>
      <c r="C34" s="47">
        <v>1</v>
      </c>
      <c r="D34" s="57">
        <v>0.61799999999999999</v>
      </c>
      <c r="E34" s="58">
        <v>-1</v>
      </c>
      <c r="F34" s="59">
        <v>-1</v>
      </c>
      <c r="G34" s="22">
        <f t="shared" si="0"/>
        <v>146040.41026158773</v>
      </c>
      <c r="H34" s="22">
        <f t="shared" si="3"/>
        <v>124470.38052615779</v>
      </c>
      <c r="I34" s="22">
        <f t="shared" si="4"/>
        <v>126765.43549047243</v>
      </c>
      <c r="J34" s="44">
        <f t="shared" si="11"/>
        <v>4301.4631804815044</v>
      </c>
      <c r="K34" s="45">
        <f t="shared" si="12"/>
        <v>3849.5993977162202</v>
      </c>
      <c r="L34" s="46">
        <f t="shared" si="13"/>
        <v>3920.580479086776</v>
      </c>
      <c r="M34" s="44">
        <f t="shared" si="14"/>
        <v>2658.3042455375698</v>
      </c>
      <c r="N34" s="45">
        <f t="shared" si="15"/>
        <v>-3849.5993977162202</v>
      </c>
      <c r="O34" s="46">
        <f t="shared" si="16"/>
        <v>-3920.580479086776</v>
      </c>
      <c r="P34" s="40"/>
      <c r="Q34" s="40"/>
      <c r="R34" s="40"/>
    </row>
    <row r="35" spans="1:18">
      <c r="A35" s="9">
        <v>25</v>
      </c>
      <c r="B35" s="5">
        <v>40736</v>
      </c>
      <c r="C35" s="47">
        <v>2</v>
      </c>
      <c r="D35" s="57">
        <v>0.61799999999999999</v>
      </c>
      <c r="E35" s="58">
        <v>1.27</v>
      </c>
      <c r="F35" s="59">
        <v>1.5</v>
      </c>
      <c r="G35" s="22">
        <f t="shared" si="0"/>
        <v>148747.99946783757</v>
      </c>
      <c r="H35" s="22">
        <f t="shared" si="3"/>
        <v>129212.70202420441</v>
      </c>
      <c r="I35" s="22">
        <f t="shared" si="4"/>
        <v>132469.88008754369</v>
      </c>
      <c r="J35" s="44">
        <f t="shared" si="11"/>
        <v>4381.2123078476316</v>
      </c>
      <c r="K35" s="45">
        <f t="shared" si="12"/>
        <v>3734.1114157847337</v>
      </c>
      <c r="L35" s="46">
        <f t="shared" si="13"/>
        <v>3802.963064714173</v>
      </c>
      <c r="M35" s="44">
        <f t="shared" si="14"/>
        <v>2707.5892062498365</v>
      </c>
      <c r="N35" s="45">
        <f t="shared" si="15"/>
        <v>4742.3214980466119</v>
      </c>
      <c r="O35" s="46">
        <f t="shared" si="16"/>
        <v>5704.4445970712595</v>
      </c>
      <c r="P35" s="40"/>
      <c r="Q35" s="40"/>
      <c r="R35" s="40"/>
    </row>
    <row r="36" spans="1:18">
      <c r="A36" s="9">
        <v>26</v>
      </c>
      <c r="B36" s="5">
        <v>40907</v>
      </c>
      <c r="C36" s="47">
        <v>2</v>
      </c>
      <c r="D36" s="57">
        <v>0.61799999999999999</v>
      </c>
      <c r="E36" s="58">
        <v>1.27</v>
      </c>
      <c r="F36" s="59">
        <v>-1</v>
      </c>
      <c r="G36" s="22">
        <f t="shared" si="0"/>
        <v>151505.78737797128</v>
      </c>
      <c r="H36" s="22">
        <f t="shared" si="3"/>
        <v>134135.70597132659</v>
      </c>
      <c r="I36" s="22">
        <f t="shared" si="4"/>
        <v>128495.78368491738</v>
      </c>
      <c r="J36" s="44">
        <f t="shared" si="11"/>
        <v>4462.4399840351271</v>
      </c>
      <c r="K36" s="45">
        <f t="shared" si="12"/>
        <v>3876.3810607261321</v>
      </c>
      <c r="L36" s="46">
        <f t="shared" si="13"/>
        <v>3974.0964026263105</v>
      </c>
      <c r="M36" s="44">
        <f t="shared" si="14"/>
        <v>2757.7879101337085</v>
      </c>
      <c r="N36" s="45">
        <f t="shared" si="15"/>
        <v>4923.003947122188</v>
      </c>
      <c r="O36" s="46">
        <f t="shared" si="16"/>
        <v>-3974.0964026263105</v>
      </c>
      <c r="P36" s="40"/>
      <c r="Q36" s="40"/>
      <c r="R36" s="40"/>
    </row>
    <row r="37" spans="1:18">
      <c r="A37" s="9">
        <v>27</v>
      </c>
      <c r="B37" s="5"/>
      <c r="C37" s="47"/>
      <c r="D37" s="57"/>
      <c r="E37" s="58"/>
      <c r="F37" s="59"/>
      <c r="G37" s="22" t="str">
        <f t="shared" si="0"/>
        <v/>
      </c>
      <c r="H37" s="22" t="str">
        <f t="shared" si="3"/>
        <v/>
      </c>
      <c r="I37" s="22" t="str">
        <f t="shared" si="4"/>
        <v/>
      </c>
      <c r="J37" s="44">
        <f t="shared" si="11"/>
        <v>4545.1736213391387</v>
      </c>
      <c r="K37" s="45">
        <f t="shared" si="12"/>
        <v>4024.0711791397976</v>
      </c>
      <c r="L37" s="46">
        <f t="shared" si="13"/>
        <v>3854.8735105475212</v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28</v>
      </c>
      <c r="B38" s="5"/>
      <c r="C38" s="47"/>
      <c r="D38" s="57"/>
      <c r="E38" s="58"/>
      <c r="F38" s="59"/>
      <c r="G38" s="22" t="str">
        <f t="shared" si="0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29</v>
      </c>
      <c r="B39" s="5"/>
      <c r="C39" s="47"/>
      <c r="D39" s="57"/>
      <c r="E39" s="58"/>
      <c r="F39" s="59"/>
      <c r="G39" s="22" t="str">
        <f t="shared" si="0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30</v>
      </c>
      <c r="B40" s="5"/>
      <c r="C40" s="47"/>
      <c r="D40" s="57"/>
      <c r="E40" s="58"/>
      <c r="F40" s="59"/>
      <c r="G40" s="22" t="str">
        <f t="shared" si="0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31</v>
      </c>
      <c r="B41" s="5"/>
      <c r="C41" s="47"/>
      <c r="D41" s="57"/>
      <c r="E41" s="58"/>
      <c r="F41" s="59"/>
      <c r="G41" s="22" t="str">
        <f t="shared" si="0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32</v>
      </c>
      <c r="B42" s="5"/>
      <c r="C42" s="47"/>
      <c r="D42" s="57"/>
      <c r="E42" s="58"/>
      <c r="F42" s="59"/>
      <c r="G42" s="22" t="str">
        <f t="shared" si="0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 t="shared" si="14"/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9">
        <v>33</v>
      </c>
      <c r="B43" s="5"/>
      <c r="C43" s="47"/>
      <c r="D43" s="57"/>
      <c r="E43" s="58"/>
      <c r="F43" s="59"/>
      <c r="G43" s="22" t="str">
        <f t="shared" ref="G43:G60" si="17">IF(D43="","",G42+M43)</f>
        <v/>
      </c>
      <c r="H43" s="22" t="str">
        <f t="shared" si="3"/>
        <v/>
      </c>
      <c r="I43" s="22" t="str">
        <f t="shared" si="4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  <c r="P43" s="40"/>
      <c r="Q43" s="40"/>
      <c r="R43" s="40"/>
    </row>
    <row r="44" spans="1:18">
      <c r="A44" s="9">
        <v>34</v>
      </c>
      <c r="B44" s="5"/>
      <c r="C44" s="47"/>
      <c r="D44" s="57"/>
      <c r="E44" s="58"/>
      <c r="F44" s="59"/>
      <c r="G44" s="22" t="str">
        <f t="shared" si="17"/>
        <v/>
      </c>
      <c r="H44" s="22" t="str">
        <f t="shared" si="3"/>
        <v/>
      </c>
      <c r="I44" s="22" t="str">
        <f t="shared" si="4"/>
        <v/>
      </c>
      <c r="J44" s="44" t="str">
        <f t="shared" si="11"/>
        <v/>
      </c>
      <c r="K44" s="45" t="str">
        <f t="shared" si="12"/>
        <v/>
      </c>
      <c r="L44" s="46" t="str">
        <f t="shared" si="13"/>
        <v/>
      </c>
      <c r="M44" s="44" t="str">
        <f t="shared" si="14"/>
        <v/>
      </c>
      <c r="N44" s="45" t="str">
        <f t="shared" si="15"/>
        <v/>
      </c>
      <c r="O44" s="46" t="str">
        <f t="shared" si="16"/>
        <v/>
      </c>
      <c r="P44" s="40"/>
      <c r="Q44" s="40"/>
      <c r="R44" s="40"/>
    </row>
    <row r="45" spans="1:18">
      <c r="A45" s="3">
        <v>35</v>
      </c>
      <c r="B45" s="5"/>
      <c r="C45" s="47"/>
      <c r="D45" s="57"/>
      <c r="E45" s="58"/>
      <c r="F45" s="59"/>
      <c r="G45" s="22" t="str">
        <f t="shared" si="17"/>
        <v/>
      </c>
      <c r="H45" s="22" t="str">
        <f t="shared" ref="H45:I45" si="18">IF(E45="","",H44+N45)</f>
        <v/>
      </c>
      <c r="I45" s="22" t="str">
        <f t="shared" si="18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36</v>
      </c>
      <c r="B46" s="5"/>
      <c r="C46" s="47"/>
      <c r="D46" s="57"/>
      <c r="E46" s="58"/>
      <c r="F46" s="59"/>
      <c r="G46" s="22" t="str">
        <f t="shared" si="17"/>
        <v/>
      </c>
      <c r="H46" s="22" t="str">
        <f t="shared" ref="H46:H60" si="19">IF(E46="","",H45+N46)</f>
        <v/>
      </c>
      <c r="I46" s="22" t="str">
        <f t="shared" ref="I46:I60" si="20">IF(F46="","",I45+O46)</f>
        <v/>
      </c>
      <c r="J46" s="44" t="str">
        <f>IF(G45="","",G45*0.03)</f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37</v>
      </c>
      <c r="B47" s="5"/>
      <c r="C47" s="47"/>
      <c r="D47" s="57"/>
      <c r="E47" s="58"/>
      <c r="F47" s="59"/>
      <c r="G47" s="22" t="str">
        <f t="shared" si="17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38</v>
      </c>
      <c r="B48" s="5"/>
      <c r="C48" s="47"/>
      <c r="D48" s="57"/>
      <c r="E48" s="58"/>
      <c r="F48" s="59"/>
      <c r="G48" s="22" t="str">
        <f t="shared" si="17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39</v>
      </c>
      <c r="B49" s="5"/>
      <c r="C49" s="47"/>
      <c r="D49" s="57"/>
      <c r="E49" s="58"/>
      <c r="F49" s="59"/>
      <c r="G49" s="22" t="str">
        <f t="shared" si="17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40</v>
      </c>
      <c r="B50" s="5"/>
      <c r="C50" s="47"/>
      <c r="D50" s="57"/>
      <c r="E50" s="58"/>
      <c r="F50" s="59"/>
      <c r="G50" s="22" t="str">
        <f t="shared" si="17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41</v>
      </c>
      <c r="B51" s="5"/>
      <c r="C51" s="47"/>
      <c r="D51" s="57"/>
      <c r="E51" s="58"/>
      <c r="F51" s="59"/>
      <c r="G51" s="22" t="str">
        <f t="shared" si="17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42</v>
      </c>
      <c r="B52" s="5"/>
      <c r="C52" s="47"/>
      <c r="D52" s="57"/>
      <c r="E52" s="58"/>
      <c r="F52" s="59"/>
      <c r="G52" s="22" t="str">
        <f t="shared" si="17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43</v>
      </c>
      <c r="B53" s="5"/>
      <c r="C53" s="47"/>
      <c r="D53" s="57"/>
      <c r="E53" s="58"/>
      <c r="F53" s="59"/>
      <c r="G53" s="22" t="str">
        <f t="shared" si="17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44</v>
      </c>
      <c r="B54" s="5"/>
      <c r="C54" s="47"/>
      <c r="D54" s="57"/>
      <c r="E54" s="58"/>
      <c r="F54" s="59"/>
      <c r="G54" s="22" t="str">
        <f t="shared" si="17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45</v>
      </c>
      <c r="B55" s="5"/>
      <c r="C55" s="47"/>
      <c r="D55" s="57"/>
      <c r="E55" s="58"/>
      <c r="F55" s="59"/>
      <c r="G55" s="22" t="str">
        <f t="shared" si="17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46</v>
      </c>
      <c r="B56" s="5"/>
      <c r="C56" s="47"/>
      <c r="D56" s="57"/>
      <c r="E56" s="58"/>
      <c r="F56" s="59"/>
      <c r="G56" s="22" t="str">
        <f t="shared" si="17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47</v>
      </c>
      <c r="B57" s="5"/>
      <c r="C57" s="47"/>
      <c r="D57" s="57"/>
      <c r="E57" s="58"/>
      <c r="F57" s="59"/>
      <c r="G57" s="22" t="str">
        <f t="shared" si="17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>
      <c r="A58" s="9">
        <v>48</v>
      </c>
      <c r="B58" s="5"/>
      <c r="C58" s="47"/>
      <c r="D58" s="57"/>
      <c r="E58" s="58"/>
      <c r="F58" s="59"/>
      <c r="G58" s="22" t="str">
        <f t="shared" si="17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>
      <c r="A59" s="9">
        <v>49</v>
      </c>
      <c r="B59" s="5"/>
      <c r="C59" s="47"/>
      <c r="D59" s="57"/>
      <c r="E59" s="58"/>
      <c r="F59" s="59"/>
      <c r="G59" s="22" t="str">
        <f t="shared" si="17"/>
        <v/>
      </c>
      <c r="H59" s="22" t="str">
        <f t="shared" si="19"/>
        <v/>
      </c>
      <c r="I59" s="22" t="str">
        <f t="shared" si="20"/>
        <v/>
      </c>
      <c r="J59" s="44" t="str">
        <f t="shared" si="11"/>
        <v/>
      </c>
      <c r="K59" s="45" t="str">
        <f t="shared" si="12"/>
        <v/>
      </c>
      <c r="L59" s="46" t="str">
        <f t="shared" si="13"/>
        <v/>
      </c>
      <c r="M59" s="44" t="str">
        <f t="shared" si="14"/>
        <v/>
      </c>
      <c r="N59" s="45" t="str">
        <f t="shared" si="15"/>
        <v/>
      </c>
      <c r="O59" s="46" t="str">
        <f t="shared" si="16"/>
        <v/>
      </c>
    </row>
    <row r="60" spans="1:15" ht="19.5" thickBot="1">
      <c r="A60" s="9">
        <v>50</v>
      </c>
      <c r="B60" s="6"/>
      <c r="C60" s="51"/>
      <c r="D60" s="60"/>
      <c r="E60" s="61"/>
      <c r="F60" s="62"/>
      <c r="G60" s="22" t="str">
        <f t="shared" si="17"/>
        <v/>
      </c>
      <c r="H60" s="22" t="str">
        <f t="shared" si="19"/>
        <v/>
      </c>
      <c r="I60" s="22" t="str">
        <f t="shared" si="20"/>
        <v/>
      </c>
      <c r="J60" s="44" t="str">
        <f t="shared" si="11"/>
        <v/>
      </c>
      <c r="K60" s="45" t="str">
        <f t="shared" si="12"/>
        <v/>
      </c>
      <c r="L60" s="46" t="str">
        <f t="shared" si="13"/>
        <v/>
      </c>
      <c r="M60" s="44" t="str">
        <f t="shared" si="14"/>
        <v/>
      </c>
      <c r="N60" s="45" t="str">
        <f t="shared" si="15"/>
        <v/>
      </c>
      <c r="O60" s="46" t="str">
        <f t="shared" si="16"/>
        <v/>
      </c>
    </row>
    <row r="61" spans="1:15" ht="19.5" thickBot="1">
      <c r="A61" s="9"/>
      <c r="B61" s="91" t="s">
        <v>5</v>
      </c>
      <c r="C61" s="92"/>
      <c r="D61" s="7">
        <f>COUNTIF(D11:D60,1.27)</f>
        <v>0</v>
      </c>
      <c r="E61" s="7">
        <f>COUNTIF(E11:E60,1.5)</f>
        <v>0</v>
      </c>
      <c r="F61" s="8">
        <f>COUNTIF(F11:F60,2)</f>
        <v>0</v>
      </c>
      <c r="G61" s="69">
        <f>M61+G10</f>
        <v>151505.78737797125</v>
      </c>
      <c r="H61" s="70">
        <f>N61+H10</f>
        <v>134135.70597132656</v>
      </c>
      <c r="I61" s="71">
        <f>O61+I10</f>
        <v>128495.78368491735</v>
      </c>
      <c r="J61" s="66" t="s">
        <v>29</v>
      </c>
      <c r="K61" s="67">
        <f>B60-B11</f>
        <v>-37284</v>
      </c>
      <c r="L61" s="68" t="s">
        <v>30</v>
      </c>
      <c r="M61" s="79">
        <f>SUM(M11:M60)</f>
        <v>51505.787377971261</v>
      </c>
      <c r="N61" s="80">
        <f>SUM(N11:N60)</f>
        <v>34135.705971326577</v>
      </c>
      <c r="O61" s="81">
        <f>SUM(O11:O60)</f>
        <v>28495.783684917344</v>
      </c>
    </row>
    <row r="62" spans="1:15" ht="19.5" thickBot="1">
      <c r="A62" s="9"/>
      <c r="B62" s="85" t="s">
        <v>6</v>
      </c>
      <c r="C62" s="86"/>
      <c r="D62" s="7">
        <f>COUNTIF(D11:D60,-1)</f>
        <v>1</v>
      </c>
      <c r="E62" s="7">
        <f>COUNTIF(E11:E60,-1)</f>
        <v>10</v>
      </c>
      <c r="F62" s="8">
        <f>COUNTIF(F11:F60,-1)</f>
        <v>12</v>
      </c>
      <c r="G62" s="83" t="s">
        <v>28</v>
      </c>
      <c r="H62" s="84"/>
      <c r="I62" s="90"/>
      <c r="J62" s="83" t="s">
        <v>31</v>
      </c>
      <c r="K62" s="84"/>
      <c r="L62" s="90"/>
      <c r="M62" s="9"/>
      <c r="N62" s="3"/>
      <c r="O62" s="4"/>
    </row>
    <row r="63" spans="1:15" ht="19.5" thickBot="1">
      <c r="A63" s="9"/>
      <c r="B63" s="85" t="s">
        <v>33</v>
      </c>
      <c r="C63" s="86"/>
      <c r="D63" s="7">
        <f>COUNTIF(D11:D60,0)</f>
        <v>0</v>
      </c>
      <c r="E63" s="7">
        <f>COUNTIF(E11:E60,0)</f>
        <v>0</v>
      </c>
      <c r="F63" s="7">
        <f>COUNTIF(F11:F60,0)</f>
        <v>0</v>
      </c>
      <c r="G63" s="75">
        <f>G61/G10</f>
        <v>1.5150578737797125</v>
      </c>
      <c r="H63" s="76">
        <f t="shared" ref="H63" si="21">H61/H10</f>
        <v>1.3413570597132656</v>
      </c>
      <c r="I63" s="77">
        <f>I61/I10</f>
        <v>1.2849578368491734</v>
      </c>
      <c r="J63" s="64">
        <f>(G63-100%)*30/K61</f>
        <v>-4.1443343561290027E-4</v>
      </c>
      <c r="K63" s="64">
        <f>(H63-100%)*30/K61</f>
        <v>-2.7466773391798002E-4</v>
      </c>
      <c r="L63" s="65">
        <f>(I63-100%)*30/K61</f>
        <v>-2.2928696238266286E-4</v>
      </c>
      <c r="M63" s="10"/>
      <c r="N63" s="2"/>
      <c r="O63" s="11"/>
    </row>
    <row r="64" spans="1:15" ht="19.5" thickBot="1">
      <c r="A64" s="3"/>
      <c r="B64" s="83" t="s">
        <v>4</v>
      </c>
      <c r="C64" s="84"/>
      <c r="D64" s="78">
        <f>D61/(D61+D62+D63)</f>
        <v>0</v>
      </c>
      <c r="E64" s="73">
        <f>E61/(E61+E62+E63)</f>
        <v>0</v>
      </c>
      <c r="F64" s="74">
        <f>F61/(F61+F62+F63)</f>
        <v>0</v>
      </c>
    </row>
    <row r="66" spans="4:6">
      <c r="D66" s="72"/>
      <c r="E66" s="72"/>
      <c r="F66" s="72"/>
    </row>
  </sheetData>
  <mergeCells count="11">
    <mergeCell ref="B64:C64"/>
    <mergeCell ref="B63:C63"/>
    <mergeCell ref="J10:L10"/>
    <mergeCell ref="J8:L8"/>
    <mergeCell ref="M8:O8"/>
    <mergeCell ref="G8:I8"/>
    <mergeCell ref="M10:O10"/>
    <mergeCell ref="B61:C61"/>
    <mergeCell ref="B62:C62"/>
    <mergeCell ref="G62:I62"/>
    <mergeCell ref="J62:L62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469"/>
  <sheetViews>
    <sheetView topLeftCell="A151" workbookViewId="0">
      <selection activeCell="B751" sqref="B751"/>
    </sheetView>
  </sheetViews>
  <sheetFormatPr defaultRowHeight="18.75"/>
  <cols>
    <col min="1" max="1" width="6.625" style="53" customWidth="1"/>
  </cols>
  <sheetData>
    <row r="1" spans="1:1">
      <c r="A1" s="53">
        <v>1</v>
      </c>
    </row>
    <row r="30" spans="1:1">
      <c r="A30" s="53">
        <v>2</v>
      </c>
    </row>
    <row r="60" spans="1:1">
      <c r="A60" s="53">
        <v>3</v>
      </c>
    </row>
    <row r="90" spans="1:1">
      <c r="A90" s="53">
        <v>4</v>
      </c>
    </row>
    <row r="120" spans="1:1">
      <c r="A120" s="53">
        <v>5</v>
      </c>
    </row>
    <row r="150" spans="1:1">
      <c r="A150" s="53">
        <v>6</v>
      </c>
    </row>
    <row r="180" spans="1:1">
      <c r="A180" s="53">
        <v>7</v>
      </c>
    </row>
    <row r="210" spans="1:1">
      <c r="A210" s="53">
        <v>8</v>
      </c>
    </row>
    <row r="240" spans="1:1">
      <c r="A240" s="53">
        <v>9</v>
      </c>
    </row>
    <row r="270" spans="1:1">
      <c r="A270" s="53">
        <v>10</v>
      </c>
    </row>
    <row r="300" spans="1:1">
      <c r="A300" s="53">
        <v>11</v>
      </c>
    </row>
    <row r="330" spans="1:1">
      <c r="A330" s="53">
        <v>12</v>
      </c>
    </row>
    <row r="360" spans="1:1">
      <c r="A360" s="53">
        <v>13</v>
      </c>
    </row>
    <row r="390" spans="1:1">
      <c r="A390" s="53">
        <v>14</v>
      </c>
    </row>
    <row r="420" spans="1:1">
      <c r="A420" s="53">
        <v>15</v>
      </c>
    </row>
    <row r="450" spans="1:1">
      <c r="A450" s="53">
        <v>16</v>
      </c>
    </row>
    <row r="480" spans="1:1">
      <c r="A480" s="53">
        <v>17</v>
      </c>
    </row>
    <row r="510" spans="1:1">
      <c r="A510" s="53">
        <v>18</v>
      </c>
    </row>
    <row r="540" spans="1:1">
      <c r="A540" s="53">
        <v>19</v>
      </c>
    </row>
    <row r="570" spans="1:1">
      <c r="A570" s="53">
        <v>20</v>
      </c>
    </row>
    <row r="600" spans="1:1">
      <c r="A600" s="53">
        <v>21</v>
      </c>
    </row>
    <row r="629" spans="1:1">
      <c r="A629" s="53">
        <v>22</v>
      </c>
    </row>
    <row r="659" spans="1:1">
      <c r="A659" s="53">
        <v>23</v>
      </c>
    </row>
    <row r="689" spans="1:1">
      <c r="A689" s="53">
        <v>24</v>
      </c>
    </row>
    <row r="719" spans="1:1">
      <c r="A719" s="53">
        <v>25</v>
      </c>
    </row>
    <row r="749" spans="1:1">
      <c r="A749" s="53">
        <v>26</v>
      </c>
    </row>
    <row r="779" spans="1:1">
      <c r="A779" s="53">
        <v>27</v>
      </c>
    </row>
    <row r="809" spans="1:1">
      <c r="A809" s="53">
        <v>28</v>
      </c>
    </row>
    <row r="839" spans="1:1">
      <c r="A839" s="53">
        <v>29</v>
      </c>
    </row>
    <row r="869" spans="1:1">
      <c r="A869" s="53">
        <v>30</v>
      </c>
    </row>
    <row r="899" spans="1:1">
      <c r="A899" s="53">
        <v>31</v>
      </c>
    </row>
    <row r="929" spans="1:1">
      <c r="A929" s="53">
        <v>32</v>
      </c>
    </row>
    <row r="959" spans="1:1">
      <c r="A959" s="53">
        <v>33</v>
      </c>
    </row>
    <row r="989" spans="1:1">
      <c r="A989" s="53">
        <v>34</v>
      </c>
    </row>
    <row r="1019" spans="1:1">
      <c r="A1019" s="53">
        <v>35</v>
      </c>
    </row>
    <row r="1049" spans="1:1">
      <c r="A1049" s="53">
        <v>36</v>
      </c>
    </row>
    <row r="1079" spans="1:1">
      <c r="A1079" s="53">
        <v>37</v>
      </c>
    </row>
    <row r="1109" spans="1:1">
      <c r="A1109" s="53">
        <v>38</v>
      </c>
    </row>
    <row r="1139" spans="1:1">
      <c r="A1139" s="53">
        <v>39</v>
      </c>
    </row>
    <row r="1169" spans="1:1">
      <c r="A1169" s="53">
        <v>40</v>
      </c>
    </row>
    <row r="1199" spans="1:1">
      <c r="A1199" s="53">
        <v>41</v>
      </c>
    </row>
    <row r="1229" spans="1:1">
      <c r="A1229" s="53">
        <v>42</v>
      </c>
    </row>
    <row r="1259" spans="1:1">
      <c r="A1259" s="53">
        <v>43</v>
      </c>
    </row>
    <row r="1289" spans="1:1">
      <c r="A1289" s="53">
        <v>44</v>
      </c>
    </row>
    <row r="1319" spans="1:1">
      <c r="A1319" s="53">
        <v>45</v>
      </c>
    </row>
    <row r="1349" spans="1:1">
      <c r="A1349" s="53">
        <v>46</v>
      </c>
    </row>
    <row r="1379" spans="1:1">
      <c r="A1379" s="53">
        <v>47</v>
      </c>
    </row>
    <row r="1409" spans="1:1">
      <c r="A1409" s="53">
        <v>48</v>
      </c>
    </row>
    <row r="1439" spans="1:1">
      <c r="A1439" s="53">
        <v>49</v>
      </c>
    </row>
    <row r="1469" spans="1:1">
      <c r="A1469" s="53">
        <v>50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tabSelected="1" zoomScale="145" zoomScaleSheetLayoutView="100" workbookViewId="0">
      <selection activeCell="A10" sqref="A10"/>
    </sheetView>
  </sheetViews>
  <sheetFormatPr defaultColWidth="8.125" defaultRowHeight="13.5"/>
  <cols>
    <col min="1" max="16384" width="8.125" style="52"/>
  </cols>
  <sheetData>
    <row r="1" spans="1:10">
      <c r="A1" s="52" t="s">
        <v>24</v>
      </c>
    </row>
    <row r="2" spans="1:10">
      <c r="A2" s="93" t="s">
        <v>38</v>
      </c>
      <c r="B2" s="94"/>
      <c r="C2" s="94"/>
      <c r="D2" s="94"/>
      <c r="E2" s="94"/>
      <c r="F2" s="94"/>
      <c r="G2" s="94"/>
      <c r="H2" s="94"/>
      <c r="I2" s="94"/>
      <c r="J2" s="94"/>
    </row>
    <row r="3" spans="1:10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>
      <c r="A4" s="94"/>
      <c r="B4" s="94"/>
      <c r="C4" s="94"/>
      <c r="D4" s="94"/>
      <c r="E4" s="94"/>
      <c r="F4" s="94"/>
      <c r="G4" s="94"/>
      <c r="H4" s="94"/>
      <c r="I4" s="94"/>
      <c r="J4" s="94"/>
    </row>
    <row r="5" spans="1:10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>
      <c r="A6" s="94"/>
      <c r="B6" s="94"/>
      <c r="C6" s="94"/>
      <c r="D6" s="94"/>
      <c r="E6" s="94"/>
      <c r="F6" s="94"/>
      <c r="G6" s="94"/>
      <c r="H6" s="94"/>
      <c r="I6" s="94"/>
      <c r="J6" s="94"/>
    </row>
    <row r="7" spans="1:10">
      <c r="A7" s="94"/>
      <c r="B7" s="94"/>
      <c r="C7" s="94"/>
      <c r="D7" s="94"/>
      <c r="E7" s="94"/>
      <c r="F7" s="94"/>
      <c r="G7" s="94"/>
      <c r="H7" s="94"/>
      <c r="I7" s="94"/>
      <c r="J7" s="94"/>
    </row>
    <row r="8" spans="1:10">
      <c r="A8" s="94"/>
      <c r="B8" s="94"/>
      <c r="C8" s="94"/>
      <c r="D8" s="94"/>
      <c r="E8" s="94"/>
      <c r="F8" s="94"/>
      <c r="G8" s="94"/>
      <c r="H8" s="94"/>
      <c r="I8" s="94"/>
      <c r="J8" s="94"/>
    </row>
    <row r="9" spans="1:10">
      <c r="A9" s="94"/>
      <c r="B9" s="94"/>
      <c r="C9" s="94"/>
      <c r="D9" s="94"/>
      <c r="E9" s="94"/>
      <c r="F9" s="94"/>
      <c r="G9" s="94"/>
      <c r="H9" s="94"/>
      <c r="I9" s="94"/>
      <c r="J9" s="94"/>
    </row>
    <row r="11" spans="1:10">
      <c r="A11" s="52" t="s">
        <v>25</v>
      </c>
    </row>
    <row r="12" spans="1:10">
      <c r="A12" s="95"/>
      <c r="B12" s="96"/>
      <c r="C12" s="96"/>
      <c r="D12" s="96"/>
      <c r="E12" s="96"/>
      <c r="F12" s="96"/>
      <c r="G12" s="96"/>
      <c r="H12" s="96"/>
      <c r="I12" s="96"/>
      <c r="J12" s="96"/>
    </row>
    <row r="13" spans="1:10">
      <c r="A13" s="96"/>
      <c r="B13" s="96"/>
      <c r="C13" s="96"/>
      <c r="D13" s="96"/>
      <c r="E13" s="96"/>
      <c r="F13" s="96"/>
      <c r="G13" s="96"/>
      <c r="H13" s="96"/>
      <c r="I13" s="96"/>
      <c r="J13" s="96"/>
    </row>
    <row r="14" spans="1:10">
      <c r="A14" s="96"/>
      <c r="B14" s="96"/>
      <c r="C14" s="96"/>
      <c r="D14" s="96"/>
      <c r="E14" s="96"/>
      <c r="F14" s="96"/>
      <c r="G14" s="96"/>
      <c r="H14" s="96"/>
      <c r="I14" s="96"/>
      <c r="J14" s="96"/>
    </row>
    <row r="15" spans="1:10">
      <c r="A15" s="96"/>
      <c r="B15" s="96"/>
      <c r="C15" s="96"/>
      <c r="D15" s="96"/>
      <c r="E15" s="96"/>
      <c r="F15" s="96"/>
      <c r="G15" s="96"/>
      <c r="H15" s="96"/>
      <c r="I15" s="96"/>
      <c r="J15" s="96"/>
    </row>
    <row r="16" spans="1:10">
      <c r="A16" s="96"/>
      <c r="B16" s="96"/>
      <c r="C16" s="96"/>
      <c r="D16" s="96"/>
      <c r="E16" s="96"/>
      <c r="F16" s="96"/>
      <c r="G16" s="96"/>
      <c r="H16" s="96"/>
      <c r="I16" s="96"/>
      <c r="J16" s="96"/>
    </row>
    <row r="17" spans="1:10">
      <c r="A17" s="96"/>
      <c r="B17" s="96"/>
      <c r="C17" s="96"/>
      <c r="D17" s="96"/>
      <c r="E17" s="96"/>
      <c r="F17" s="96"/>
      <c r="G17" s="96"/>
      <c r="H17" s="96"/>
      <c r="I17" s="96"/>
      <c r="J17" s="96"/>
    </row>
    <row r="18" spans="1:10">
      <c r="A18" s="96"/>
      <c r="B18" s="96"/>
      <c r="C18" s="96"/>
      <c r="D18" s="96"/>
      <c r="E18" s="96"/>
      <c r="F18" s="96"/>
      <c r="G18" s="96"/>
      <c r="H18" s="96"/>
      <c r="I18" s="96"/>
      <c r="J18" s="96"/>
    </row>
    <row r="19" spans="1:10">
      <c r="A19" s="96"/>
      <c r="B19" s="96"/>
      <c r="C19" s="96"/>
      <c r="D19" s="96"/>
      <c r="E19" s="96"/>
      <c r="F19" s="96"/>
      <c r="G19" s="96"/>
      <c r="H19" s="96"/>
      <c r="I19" s="96"/>
      <c r="J19" s="96"/>
    </row>
    <row r="21" spans="1:10">
      <c r="A21" s="52" t="s">
        <v>26</v>
      </c>
    </row>
    <row r="22" spans="1:10">
      <c r="A22" s="95"/>
      <c r="B22" s="95"/>
      <c r="C22" s="95"/>
      <c r="D22" s="95"/>
      <c r="E22" s="95"/>
      <c r="F22" s="95"/>
      <c r="G22" s="95"/>
      <c r="H22" s="95"/>
      <c r="I22" s="95"/>
      <c r="J22" s="95"/>
    </row>
    <row r="23" spans="1:10">
      <c r="A23" s="95"/>
      <c r="B23" s="95"/>
      <c r="C23" s="95"/>
      <c r="D23" s="95"/>
      <c r="E23" s="95"/>
      <c r="F23" s="95"/>
      <c r="G23" s="95"/>
      <c r="H23" s="95"/>
      <c r="I23" s="95"/>
      <c r="J23" s="95"/>
    </row>
    <row r="24" spans="1:10">
      <c r="A24" s="95"/>
      <c r="B24" s="95"/>
      <c r="C24" s="95"/>
      <c r="D24" s="95"/>
      <c r="E24" s="95"/>
      <c r="F24" s="95"/>
      <c r="G24" s="95"/>
      <c r="H24" s="95"/>
      <c r="I24" s="95"/>
      <c r="J24" s="95"/>
    </row>
    <row r="25" spans="1:10">
      <c r="A25" s="95"/>
      <c r="B25" s="95"/>
      <c r="C25" s="95"/>
      <c r="D25" s="95"/>
      <c r="E25" s="95"/>
      <c r="F25" s="95"/>
      <c r="G25" s="95"/>
      <c r="H25" s="95"/>
      <c r="I25" s="95"/>
      <c r="J25" s="95"/>
    </row>
    <row r="26" spans="1:10">
      <c r="A26" s="95"/>
      <c r="B26" s="95"/>
      <c r="C26" s="95"/>
      <c r="D26" s="95"/>
      <c r="E26" s="95"/>
      <c r="F26" s="95"/>
      <c r="G26" s="95"/>
      <c r="H26" s="95"/>
      <c r="I26" s="95"/>
      <c r="J26" s="95"/>
    </row>
    <row r="27" spans="1:10">
      <c r="A27" s="95"/>
      <c r="B27" s="95"/>
      <c r="C27" s="95"/>
      <c r="D27" s="95"/>
      <c r="E27" s="95"/>
      <c r="F27" s="95"/>
      <c r="G27" s="95"/>
      <c r="H27" s="95"/>
      <c r="I27" s="95"/>
      <c r="J27" s="95"/>
    </row>
    <row r="28" spans="1:10">
      <c r="A28" s="95"/>
      <c r="B28" s="95"/>
      <c r="C28" s="95"/>
      <c r="D28" s="95"/>
      <c r="E28" s="95"/>
      <c r="F28" s="95"/>
      <c r="G28" s="95"/>
      <c r="H28" s="95"/>
      <c r="I28" s="95"/>
      <c r="J28" s="95"/>
    </row>
    <row r="29" spans="1:10">
      <c r="A29" s="95"/>
      <c r="B29" s="95"/>
      <c r="C29" s="95"/>
      <c r="D29" s="95"/>
      <c r="E29" s="95"/>
      <c r="F29" s="95"/>
      <c r="G29" s="95"/>
      <c r="H29" s="95"/>
      <c r="I29" s="95"/>
      <c r="J29" s="95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B4" sqref="B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30" t="s">
        <v>13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14</v>
      </c>
      <c r="B3" s="35" t="s">
        <v>15</v>
      </c>
      <c r="C3" s="35" t="s">
        <v>16</v>
      </c>
      <c r="D3" s="36" t="s">
        <v>17</v>
      </c>
      <c r="E3" s="35" t="s">
        <v>18</v>
      </c>
      <c r="F3" s="36" t="s">
        <v>17</v>
      </c>
      <c r="G3" s="35" t="s">
        <v>19</v>
      </c>
      <c r="H3" s="36" t="s">
        <v>17</v>
      </c>
    </row>
    <row r="4" spans="1:8">
      <c r="A4" s="37" t="s">
        <v>20</v>
      </c>
      <c r="B4" s="37"/>
      <c r="C4" s="37"/>
      <c r="D4" s="38"/>
      <c r="E4" s="37"/>
      <c r="F4" s="38"/>
      <c r="G4" s="37"/>
      <c r="H4" s="38"/>
    </row>
    <row r="5" spans="1:8">
      <c r="A5" s="37" t="s">
        <v>20</v>
      </c>
      <c r="B5" s="37"/>
      <c r="C5" s="37"/>
      <c r="D5" s="38"/>
      <c r="E5" s="37"/>
      <c r="F5" s="39"/>
      <c r="G5" s="37"/>
      <c r="H5" s="39"/>
    </row>
    <row r="6" spans="1:8">
      <c r="A6" s="37" t="s">
        <v>20</v>
      </c>
      <c r="B6" s="37"/>
      <c r="C6" s="37"/>
      <c r="D6" s="39"/>
      <c r="E6" s="37"/>
      <c r="F6" s="39"/>
      <c r="G6" s="37"/>
      <c r="H6" s="39"/>
    </row>
    <row r="7" spans="1:8">
      <c r="A7" s="37" t="s">
        <v>20</v>
      </c>
      <c r="B7" s="37"/>
      <c r="C7" s="37"/>
      <c r="D7" s="39"/>
      <c r="E7" s="37"/>
      <c r="F7" s="39"/>
      <c r="G7" s="37"/>
      <c r="H7" s="39"/>
    </row>
    <row r="8" spans="1:8">
      <c r="A8" s="37" t="s">
        <v>20</v>
      </c>
      <c r="B8" s="37"/>
      <c r="C8" s="37"/>
      <c r="D8" s="39"/>
      <c r="E8" s="37"/>
      <c r="F8" s="39"/>
      <c r="G8" s="37"/>
      <c r="H8" s="39"/>
    </row>
    <row r="9" spans="1:8">
      <c r="A9" s="37" t="s">
        <v>20</v>
      </c>
      <c r="B9" s="37"/>
      <c r="C9" s="37"/>
      <c r="D9" s="39"/>
      <c r="E9" s="37"/>
      <c r="F9" s="39"/>
      <c r="G9" s="37"/>
      <c r="H9" s="39"/>
    </row>
    <row r="10" spans="1:8">
      <c r="A10" s="37" t="s">
        <v>20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20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1469"/>
  <sheetViews>
    <sheetView workbookViewId="0">
      <selection activeCell="D18" sqref="D18"/>
    </sheetView>
  </sheetViews>
  <sheetFormatPr defaultRowHeight="18.75"/>
  <cols>
    <col min="1" max="1" width="6.625" style="53" customWidth="1"/>
  </cols>
  <sheetData>
    <row r="1" spans="1:1">
      <c r="A1" s="53">
        <v>1</v>
      </c>
    </row>
    <row r="30" spans="1:1">
      <c r="A30" s="53">
        <v>2</v>
      </c>
    </row>
    <row r="60" spans="1:1">
      <c r="A60" s="53">
        <v>3</v>
      </c>
    </row>
    <row r="90" spans="1:1">
      <c r="A90" s="53">
        <v>4</v>
      </c>
    </row>
    <row r="120" spans="1:1">
      <c r="A120" s="53">
        <v>5</v>
      </c>
    </row>
    <row r="150" spans="1:1">
      <c r="A150" s="53">
        <v>6</v>
      </c>
    </row>
    <row r="180" spans="1:1">
      <c r="A180" s="53">
        <v>7</v>
      </c>
    </row>
    <row r="210" spans="1:1">
      <c r="A210" s="53">
        <v>8</v>
      </c>
    </row>
    <row r="240" spans="1:1">
      <c r="A240" s="53">
        <v>9</v>
      </c>
    </row>
    <row r="270" spans="1:1">
      <c r="A270" s="53">
        <v>10</v>
      </c>
    </row>
    <row r="300" spans="1:1">
      <c r="A300" s="53">
        <v>11</v>
      </c>
    </row>
    <row r="330" spans="1:1">
      <c r="A330" s="53">
        <v>12</v>
      </c>
    </row>
    <row r="360" spans="1:1">
      <c r="A360" s="53">
        <v>13</v>
      </c>
    </row>
    <row r="390" spans="1:1">
      <c r="A390" s="53">
        <v>14</v>
      </c>
    </row>
    <row r="420" spans="1:1">
      <c r="A420" s="53">
        <v>15</v>
      </c>
    </row>
    <row r="450" spans="1:1">
      <c r="A450" s="53">
        <v>16</v>
      </c>
    </row>
    <row r="480" spans="1:1">
      <c r="A480" s="53">
        <v>17</v>
      </c>
    </row>
    <row r="510" spans="1:1">
      <c r="A510" s="53">
        <v>18</v>
      </c>
    </row>
    <row r="540" spans="1:1">
      <c r="A540" s="53">
        <v>19</v>
      </c>
    </row>
    <row r="570" spans="1:1">
      <c r="A570" s="53">
        <v>20</v>
      </c>
    </row>
    <row r="600" spans="1:1">
      <c r="A600" s="53">
        <v>21</v>
      </c>
    </row>
    <row r="629" spans="1:1">
      <c r="A629" s="53">
        <v>22</v>
      </c>
    </row>
    <row r="659" spans="1:1">
      <c r="A659" s="53">
        <v>23</v>
      </c>
    </row>
    <row r="689" spans="1:1">
      <c r="A689" s="53">
        <v>24</v>
      </c>
    </row>
    <row r="719" spans="1:1">
      <c r="A719" s="53">
        <v>25</v>
      </c>
    </row>
    <row r="749" spans="1:1">
      <c r="A749" s="53">
        <v>26</v>
      </c>
    </row>
    <row r="779" spans="1:1">
      <c r="A779" s="53">
        <v>27</v>
      </c>
    </row>
    <row r="809" spans="1:1">
      <c r="A809" s="53">
        <v>28</v>
      </c>
    </row>
    <row r="839" spans="1:1">
      <c r="A839" s="53">
        <v>29</v>
      </c>
    </row>
    <row r="869" spans="1:1">
      <c r="A869" s="53">
        <v>30</v>
      </c>
    </row>
    <row r="899" spans="1:1">
      <c r="A899" s="53">
        <v>31</v>
      </c>
    </row>
    <row r="929" spans="1:1">
      <c r="A929" s="53">
        <v>32</v>
      </c>
    </row>
    <row r="959" spans="1:1">
      <c r="A959" s="53">
        <v>33</v>
      </c>
    </row>
    <row r="989" spans="1:1">
      <c r="A989" s="53">
        <v>34</v>
      </c>
    </row>
    <row r="1019" spans="1:1">
      <c r="A1019" s="53">
        <v>35</v>
      </c>
    </row>
    <row r="1049" spans="1:1">
      <c r="A1049" s="53">
        <v>36</v>
      </c>
    </row>
    <row r="1079" spans="1:1">
      <c r="A1079" s="53">
        <v>37</v>
      </c>
    </row>
    <row r="1109" spans="1:1">
      <c r="A1109" s="53">
        <v>38</v>
      </c>
    </row>
    <row r="1139" spans="1:1">
      <c r="A1139" s="53">
        <v>39</v>
      </c>
    </row>
    <row r="1169" spans="1:1">
      <c r="A1169" s="53">
        <v>40</v>
      </c>
    </row>
    <row r="1199" spans="1:1">
      <c r="A1199" s="53">
        <v>41</v>
      </c>
    </row>
    <row r="1229" spans="1:1">
      <c r="A1229" s="53">
        <v>42</v>
      </c>
    </row>
    <row r="1259" spans="1:1">
      <c r="A1259" s="53">
        <v>43</v>
      </c>
    </row>
    <row r="1289" spans="1:1">
      <c r="A1289" s="53">
        <v>44</v>
      </c>
    </row>
    <row r="1319" spans="1:1">
      <c r="A1319" s="53">
        <v>45</v>
      </c>
    </row>
    <row r="1349" spans="1:1">
      <c r="A1349" s="53">
        <v>46</v>
      </c>
    </row>
    <row r="1379" spans="1:1">
      <c r="A1379" s="53">
        <v>47</v>
      </c>
    </row>
    <row r="1409" spans="1:1">
      <c r="A1409" s="53">
        <v>48</v>
      </c>
    </row>
    <row r="1439" spans="1:1">
      <c r="A1439" s="53">
        <v>49</v>
      </c>
    </row>
    <row r="1469" spans="1:1">
      <c r="A1469" s="53">
        <v>50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画像</vt:lpstr>
      <vt:lpstr>気づき</vt:lpstr>
      <vt:lpstr>検証終了通貨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FJ-USER</cp:lastModifiedBy>
  <dcterms:created xsi:type="dcterms:W3CDTF">2020-09-18T03:10:57Z</dcterms:created>
  <dcterms:modified xsi:type="dcterms:W3CDTF">2021-08-10T06:24:12Z</dcterms:modified>
</cp:coreProperties>
</file>