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6d9520b91016f4/ドキュメント/"/>
    </mc:Choice>
  </mc:AlternateContent>
  <xr:revisionPtr revIDLastSave="0" documentId="14_{FF3FBD0F-9517-4C24-9F68-E24BE6B4E6A3}" xr6:coauthVersionLast="47" xr6:coauthVersionMax="47" xr10:uidLastSave="{00000000-0000-0000-0000-000000000000}"/>
  <bookViews>
    <workbookView xWindow="90" yWindow="990" windowWidth="10995" windowHeight="933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<sst xmlns="http://schemas.openxmlformats.org/spreadsheetml/2006/main" count="51" uniqueCount="40">
  <si>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</si>
  <si>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</si>
  <si>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</si>
  <si>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</si>
  <si>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</si>
  <si>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</si>
  <si>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</si>
  <si>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</si>
  <si>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</si>
  <si>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</si>
  <si>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</si>
  <si>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</si>
  <si>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</si>
  <si>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</si>
  <si>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</si>
  <si>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</si>
  <si>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</si>
  <si>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</si>
  <si>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</si>
  <si>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</si>
  <si>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</si>
  <si>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</si>
  <si>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</si>
  <si>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</si>
  <si>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</si>
  <si>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</si>
  <si>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</si>
  <si>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</si>
  <si>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</si>
  <si>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</si>
  <si>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</si>
  <si>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</si>
  <si>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</si>
  <si>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</si>
  <si>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</si>
  <si>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</si>
  <si>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</si>
  <si>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</si>
  <si>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↑４</t>
    <phoneticPr fontId="1"/>
  </si>
  <si>
    <t>↑５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</si>
</sst>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21</xdr:col>
      <xdr:colOff>167171</xdr:colOff>
      <xdr:row>23</xdr:row>
      <xdr:rowOff>46923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BE0D8796-9F67-4AA6-BBE1-47B5C0DC8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78296" cy="415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21</xdr:col>
      <xdr:colOff>208732</xdr:colOff>
      <xdr:row>48</xdr:row>
      <xdr:rowOff>152868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3EAC1270-3CCD-4D4A-B933-FFF7880E4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64844"/>
          <a:ext cx="13019857" cy="4260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35719</xdr:rowOff>
    </xdr:from>
    <xdr:to>
      <xdr:col>21</xdr:col>
      <xdr:colOff>205286</xdr:colOff>
      <xdr:row>75</xdr:row>
      <xdr:rowOff>8866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5FFD46E2-9CCA-45F8-BA06-5C43F634B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44000"/>
          <a:ext cx="13016411" cy="42593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162573</xdr:rowOff>
    </xdr:from>
    <xdr:to>
      <xdr:col>21</xdr:col>
      <xdr:colOff>181474</xdr:colOff>
      <xdr:row>97</xdr:row>
      <xdr:rowOff>127928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3241A024-0E87-4D8D-80AC-385C1BBD1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199917"/>
          <a:ext cx="12992599" cy="42516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21</xdr:col>
      <xdr:colOff>205286</xdr:colOff>
      <xdr:row>122</xdr:row>
      <xdr:rowOff>151740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F6DA5A2-85B1-40A3-8F9C-91FB43428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680781"/>
          <a:ext cx="13016411" cy="42593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21</xdr:col>
      <xdr:colOff>167171</xdr:colOff>
      <xdr:row>156</xdr:row>
      <xdr:rowOff>92691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FDD1E5F-EB24-4838-9D24-62B3A043A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502813"/>
          <a:ext cx="12978296" cy="54505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21</xdr:col>
      <xdr:colOff>170607</xdr:colOff>
      <xdr:row>188</xdr:row>
      <xdr:rowOff>94134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143D92B5-35CE-4A00-94FF-C9ABED8EA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8217813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21</xdr:col>
      <xdr:colOff>170607</xdr:colOff>
      <xdr:row>220</xdr:row>
      <xdr:rowOff>94134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A0471170-B55F-417E-899E-20994CB42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3932813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154782</xdr:rowOff>
    </xdr:from>
    <xdr:to>
      <xdr:col>21</xdr:col>
      <xdr:colOff>170607</xdr:colOff>
      <xdr:row>253</xdr:row>
      <xdr:rowOff>70322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2DD0722D-B41B-4ACF-96E1-37251C4E4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9802595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21</xdr:col>
      <xdr:colOff>170607</xdr:colOff>
      <xdr:row>284</xdr:row>
      <xdr:rowOff>94134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BC83D43D-B3EC-4847-98A1-5648DE6BD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5362813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21</xdr:col>
      <xdr:colOff>170607</xdr:colOff>
      <xdr:row>317</xdr:row>
      <xdr:rowOff>94133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21113BCF-0B2B-4907-88AE-8A125CE8F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1256406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21</xdr:col>
      <xdr:colOff>170607</xdr:colOff>
      <xdr:row>350</xdr:row>
      <xdr:rowOff>94133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1947AB89-F3BC-4AA7-894D-718AEE7D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57150000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21</xdr:col>
      <xdr:colOff>170607</xdr:colOff>
      <xdr:row>382</xdr:row>
      <xdr:rowOff>94133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78CC718-45CF-4F5B-8EEC-413A0A710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62865000"/>
          <a:ext cx="12981732" cy="54519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21</xdr:col>
      <xdr:colOff>208732</xdr:colOff>
      <xdr:row>415</xdr:row>
      <xdr:rowOff>20385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8DE7C935-2EC4-4F9C-A485-215FC42B9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68580000"/>
          <a:ext cx="13019857" cy="5556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3" sqref="F2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24</v>
      </c>
    </row>
    <row r="3" spans="1:18" x14ac:dyDescent="0.4">
      <c r="A3" s="1" t="s">
        <v>11</v>
      </c>
      <c r="C3" s="29">
        <v>100000</v>
      </c>
    </row>
    <row r="4" spans="1:18" x14ac:dyDescent="0.4">
      <c r="A4" s="1" t="s">
        <v>12</v>
      </c>
      <c r="C4" s="29" t="s">
        <v>14</v>
      </c>
    </row>
    <row r="5" spans="1:18" ht="19.5" thickBot="1" x14ac:dyDescent="0.45">
      <c r="A5" s="1" t="s">
        <v>13</v>
      </c>
      <c r="C5" s="29" t="s">
        <v>36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9.5" thickBot="1" x14ac:dyDescent="0.45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44413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>
        <v>44421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">
      <c r="A11" s="9">
        <v>3</v>
      </c>
      <c r="B11" s="5">
        <v>44392</v>
      </c>
      <c r="C11" s="47">
        <v>2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">
      <c r="A12" s="9">
        <v>4</v>
      </c>
      <c r="B12" s="5">
        <v>44344</v>
      </c>
      <c r="C12" s="47">
        <v>2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/>
      <c r="Q12" s="40"/>
      <c r="R12" s="40"/>
    </row>
    <row r="13" spans="1:18" x14ac:dyDescent="0.4">
      <c r="A13" s="9">
        <v>5</v>
      </c>
      <c r="B13" s="5">
        <v>44180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">
      <c r="A14" s="9">
        <v>6</v>
      </c>
      <c r="B14" s="5">
        <v>44337</v>
      </c>
      <c r="C14" s="47">
        <v>1</v>
      </c>
      <c r="D14" s="57">
        <v>1.27</v>
      </c>
      <c r="E14" s="58">
        <v>1.5</v>
      </c>
      <c r="F14" s="59">
        <v>2</v>
      </c>
      <c r="G14" s="22">
        <f t="shared" si="2"/>
        <v>125151.23691520988</v>
      </c>
      <c r="H14" s="22">
        <f t="shared" si="3"/>
        <v>130226.01248475155</v>
      </c>
      <c r="I14" s="22">
        <f t="shared" si="4"/>
        <v>141851.91122560002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4593.2589600900646</v>
      </c>
      <c r="N14" s="45">
        <f t="shared" si="15"/>
        <v>5607.8187194390612</v>
      </c>
      <c r="O14" s="46">
        <f t="shared" si="16"/>
        <v>8029.3534656000011</v>
      </c>
      <c r="P14" s="40"/>
      <c r="Q14" s="40"/>
      <c r="R14" s="40"/>
    </row>
    <row r="15" spans="1:18" x14ac:dyDescent="0.4">
      <c r="A15" s="9">
        <v>7</v>
      </c>
      <c r="B15" s="5">
        <v>44320</v>
      </c>
      <c r="C15" s="47">
        <v>2</v>
      </c>
      <c r="D15" s="57">
        <v>1.27</v>
      </c>
      <c r="E15" s="58">
        <v>1.5</v>
      </c>
      <c r="F15" s="59">
        <v>0</v>
      </c>
      <c r="G15" s="22">
        <f t="shared" si="2"/>
        <v>129919.49904167937</v>
      </c>
      <c r="H15" s="22">
        <f t="shared" si="3"/>
        <v>136086.18304656536</v>
      </c>
      <c r="I15" s="22">
        <f t="shared" si="4"/>
        <v>141851.91122560002</v>
      </c>
      <c r="J15" s="44">
        <f t="shared" si="11"/>
        <v>3754.5371074562963</v>
      </c>
      <c r="K15" s="45">
        <f t="shared" si="12"/>
        <v>3906.7803745425463</v>
      </c>
      <c r="L15" s="46">
        <f t="shared" si="13"/>
        <v>4255.5573367680008</v>
      </c>
      <c r="M15" s="44">
        <f t="shared" si="14"/>
        <v>4768.2621264694963</v>
      </c>
      <c r="N15" s="45">
        <f t="shared" si="15"/>
        <v>5860.1705618138194</v>
      </c>
      <c r="O15" s="46">
        <f t="shared" si="16"/>
        <v>0</v>
      </c>
      <c r="P15" s="40"/>
      <c r="Q15" s="40"/>
      <c r="R15" s="40"/>
    </row>
    <row r="16" spans="1:18" x14ac:dyDescent="0.4">
      <c r="A16" s="9">
        <v>8</v>
      </c>
      <c r="B16" s="5">
        <v>44155</v>
      </c>
      <c r="C16" s="47">
        <v>2</v>
      </c>
      <c r="D16" s="57">
        <v>1.27</v>
      </c>
      <c r="E16" s="58">
        <v>1.5</v>
      </c>
      <c r="F16" s="59">
        <v>2</v>
      </c>
      <c r="G16" s="22">
        <f t="shared" si="2"/>
        <v>134869.43195516735</v>
      </c>
      <c r="H16" s="22">
        <f t="shared" si="3"/>
        <v>142210.06128366079</v>
      </c>
      <c r="I16" s="22">
        <f t="shared" si="4"/>
        <v>150363.02589913603</v>
      </c>
      <c r="J16" s="44">
        <f t="shared" si="11"/>
        <v>3897.5849712503809</v>
      </c>
      <c r="K16" s="45">
        <f t="shared" si="12"/>
        <v>4082.5854913969606</v>
      </c>
      <c r="L16" s="46">
        <f t="shared" si="13"/>
        <v>4255.5573367680008</v>
      </c>
      <c r="M16" s="44">
        <f t="shared" si="14"/>
        <v>4949.9329134879836</v>
      </c>
      <c r="N16" s="45">
        <f t="shared" si="15"/>
        <v>6123.8782370954414</v>
      </c>
      <c r="O16" s="46">
        <f t="shared" si="16"/>
        <v>8511.1146735360016</v>
      </c>
      <c r="P16" s="40"/>
      <c r="Q16" s="40"/>
      <c r="R16" s="40"/>
    </row>
    <row r="17" spans="1:18" x14ac:dyDescent="0.4">
      <c r="A17" s="9">
        <v>9</v>
      </c>
      <c r="B17" s="5">
        <v>44139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148609.51404142551</v>
      </c>
      <c r="I17" s="22">
        <f t="shared" si="4"/>
        <v>159384.80745308418</v>
      </c>
      <c r="J17" s="44">
        <f t="shared" si="11"/>
        <v>4046.0829586550203</v>
      </c>
      <c r="K17" s="45">
        <f t="shared" si="12"/>
        <v>4266.3018385098239</v>
      </c>
      <c r="L17" s="46">
        <f t="shared" si="13"/>
        <v>4510.8907769740808</v>
      </c>
      <c r="M17" s="44">
        <f t="shared" si="14"/>
        <v>5138.5253574918761</v>
      </c>
      <c r="N17" s="45">
        <f t="shared" si="15"/>
        <v>6399.4527577647359</v>
      </c>
      <c r="O17" s="46">
        <f t="shared" si="16"/>
        <v>9021.7815539481617</v>
      </c>
      <c r="P17" s="40"/>
      <c r="Q17" s="40"/>
      <c r="R17" s="40"/>
    </row>
    <row r="18" spans="1:18" x14ac:dyDescent="0.4">
      <c r="A18" s="9">
        <v>10</v>
      </c>
      <c r="B18" s="5">
        <v>44112</v>
      </c>
      <c r="C18" s="47">
        <v>2</v>
      </c>
      <c r="D18" s="57">
        <v>1.27</v>
      </c>
      <c r="E18" s="58">
        <v>1.5</v>
      </c>
      <c r="F18" s="59">
        <v>2</v>
      </c>
      <c r="G18" s="22">
        <f t="shared" si="2"/>
        <v>145342.26048627155</v>
      </c>
      <c r="H18" s="22">
        <f t="shared" si="3"/>
        <v>155296.94217328966</v>
      </c>
      <c r="I18" s="22">
        <f t="shared" si="4"/>
        <v>168947.89590026924</v>
      </c>
      <c r="J18" s="44">
        <f t="shared" si="11"/>
        <v>4200.2387193797767</v>
      </c>
      <c r="K18" s="45">
        <f t="shared" si="12"/>
        <v>4458.2854212427656</v>
      </c>
      <c r="L18" s="46">
        <f t="shared" si="13"/>
        <v>4781.5442235925257</v>
      </c>
      <c r="M18" s="44">
        <f t="shared" si="14"/>
        <v>5334.3031736123166</v>
      </c>
      <c r="N18" s="45">
        <f t="shared" si="15"/>
        <v>6687.4281318641479</v>
      </c>
      <c r="O18" s="46">
        <f t="shared" si="16"/>
        <v>9563.0884471850513</v>
      </c>
      <c r="P18" s="40"/>
      <c r="Q18" s="40"/>
      <c r="R18" s="40"/>
    </row>
    <row r="19" spans="1:18" x14ac:dyDescent="0.4">
      <c r="A19" s="9">
        <v>11</v>
      </c>
      <c r="B19" s="5">
        <v>44029</v>
      </c>
      <c r="C19" s="47">
        <v>2</v>
      </c>
      <c r="D19" s="57">
        <v>1.27</v>
      </c>
      <c r="E19" s="58">
        <v>1.5</v>
      </c>
      <c r="F19" s="59">
        <v>2</v>
      </c>
      <c r="G19" s="22">
        <f t="shared" si="2"/>
        <v>150879.8006107985</v>
      </c>
      <c r="H19" s="22">
        <f t="shared" si="3"/>
        <v>162285.3045710877</v>
      </c>
      <c r="I19" s="22">
        <f t="shared" si="4"/>
        <v>179084.7696542854</v>
      </c>
      <c r="J19" s="44">
        <f t="shared" si="11"/>
        <v>4360.2678145881464</v>
      </c>
      <c r="K19" s="45">
        <f t="shared" si="12"/>
        <v>4658.9082651986892</v>
      </c>
      <c r="L19" s="46">
        <f t="shared" si="13"/>
        <v>5068.4368770080773</v>
      </c>
      <c r="M19" s="44">
        <f t="shared" si="14"/>
        <v>5537.5401245269459</v>
      </c>
      <c r="N19" s="45">
        <f t="shared" si="15"/>
        <v>6988.3623977980333</v>
      </c>
      <c r="O19" s="46">
        <f t="shared" si="16"/>
        <v>10136.873754016155</v>
      </c>
      <c r="P19" s="40"/>
      <c r="Q19" s="40"/>
      <c r="R19" s="40"/>
    </row>
    <row r="20" spans="1:18" x14ac:dyDescent="0.4">
      <c r="A20" s="9">
        <v>12</v>
      </c>
      <c r="B20" s="5">
        <v>44001</v>
      </c>
      <c r="C20" s="47">
        <v>1</v>
      </c>
      <c r="D20" s="57">
        <v>1.27</v>
      </c>
      <c r="E20" s="58">
        <v>1.5</v>
      </c>
      <c r="F20" s="59">
        <v>2</v>
      </c>
      <c r="G20" s="22">
        <f t="shared" si="2"/>
        <v>156628.32101406992</v>
      </c>
      <c r="H20" s="22">
        <f t="shared" si="3"/>
        <v>169588.14327678666</v>
      </c>
      <c r="I20" s="22">
        <f t="shared" si="4"/>
        <v>189829.85583354253</v>
      </c>
      <c r="J20" s="44">
        <f t="shared" si="11"/>
        <v>4526.3940183239547</v>
      </c>
      <c r="K20" s="45">
        <f t="shared" si="12"/>
        <v>4868.5591371326309</v>
      </c>
      <c r="L20" s="46">
        <f t="shared" si="13"/>
        <v>5372.5430896285616</v>
      </c>
      <c r="M20" s="44">
        <f t="shared" si="14"/>
        <v>5748.5204032714228</v>
      </c>
      <c r="N20" s="45">
        <f t="shared" si="15"/>
        <v>7302.8387056989468</v>
      </c>
      <c r="O20" s="46">
        <f t="shared" si="16"/>
        <v>10745.086179257123</v>
      </c>
      <c r="P20" s="40"/>
      <c r="Q20" s="40"/>
      <c r="R20" s="40"/>
    </row>
    <row r="21" spans="1:18" x14ac:dyDescent="0.4">
      <c r="A21" s="9">
        <v>13</v>
      </c>
      <c r="B21" s="5">
        <v>44004</v>
      </c>
      <c r="C21" s="47">
        <v>1</v>
      </c>
      <c r="D21" s="57">
        <v>1.27</v>
      </c>
      <c r="E21" s="58">
        <v>1.5</v>
      </c>
      <c r="F21" s="59">
        <v>2</v>
      </c>
      <c r="G21" s="22">
        <f t="shared" si="2"/>
        <v>162595.86004470597</v>
      </c>
      <c r="H21" s="22">
        <f t="shared" si="3"/>
        <v>177219.60972424207</v>
      </c>
      <c r="I21" s="22">
        <f t="shared" si="4"/>
        <v>201219.64718355509</v>
      </c>
      <c r="J21" s="44">
        <f t="shared" si="11"/>
        <v>4698.8496304220971</v>
      </c>
      <c r="K21" s="45">
        <f t="shared" si="12"/>
        <v>5087.6442983035995</v>
      </c>
      <c r="L21" s="46">
        <f t="shared" si="13"/>
        <v>5694.8956750062762</v>
      </c>
      <c r="M21" s="44">
        <f t="shared" si="14"/>
        <v>5967.5390306360632</v>
      </c>
      <c r="N21" s="45">
        <f t="shared" si="15"/>
        <v>7631.4664474553992</v>
      </c>
      <c r="O21" s="46">
        <f t="shared" si="16"/>
        <v>11389.791350012552</v>
      </c>
      <c r="P21" s="40"/>
      <c r="Q21" s="40"/>
      <c r="R21" s="40"/>
    </row>
    <row r="22" spans="1:18" x14ac:dyDescent="0.4">
      <c r="A22" s="9">
        <v>14</v>
      </c>
      <c r="B22" s="5">
        <v>43909</v>
      </c>
      <c r="C22" s="47">
        <v>2</v>
      </c>
      <c r="D22" s="57">
        <v>1.27</v>
      </c>
      <c r="E22" s="58">
        <v>1.5</v>
      </c>
      <c r="F22" s="59">
        <v>2</v>
      </c>
      <c r="G22" s="22">
        <f t="shared" si="2"/>
        <v>168790.76231240926</v>
      </c>
      <c r="H22" s="22">
        <f t="shared" si="3"/>
        <v>185194.49216183295</v>
      </c>
      <c r="I22" s="22">
        <f t="shared" si="4"/>
        <v>213292.82601456839</v>
      </c>
      <c r="J22" s="44">
        <f t="shared" si="11"/>
        <v>4877.8758013411789</v>
      </c>
      <c r="K22" s="45">
        <f t="shared" si="12"/>
        <v>5316.588291727262</v>
      </c>
      <c r="L22" s="46">
        <f t="shared" si="13"/>
        <v>6036.5894155066526</v>
      </c>
      <c r="M22" s="44">
        <f t="shared" si="14"/>
        <v>6194.9022677032972</v>
      </c>
      <c r="N22" s="45">
        <f t="shared" si="15"/>
        <v>7974.8824375908935</v>
      </c>
      <c r="O22" s="46">
        <f t="shared" si="16"/>
        <v>12073.178831013305</v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>
        <f t="shared" si="11"/>
        <v>5063.7228693722782</v>
      </c>
      <c r="K23" s="45">
        <f t="shared" si="12"/>
        <v>5555.834764854988</v>
      </c>
      <c r="L23" s="46">
        <f t="shared" si="13"/>
        <v>6398.7847804370513</v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14</v>
      </c>
      <c r="E59" s="7">
        <f>COUNTIF(E9:E58,1.5)</f>
        <v>14</v>
      </c>
      <c r="F59" s="8">
        <f>COUNTIF(F9:F58,2)</f>
        <v>13</v>
      </c>
      <c r="G59" s="70">
        <f>M59+G8</f>
        <v>168790.76231240929</v>
      </c>
      <c r="H59" s="71">
        <f>N59+H8</f>
        <v>185194.49216183298</v>
      </c>
      <c r="I59" s="72">
        <f>O59+I8</f>
        <v>213292.82601456836</v>
      </c>
      <c r="J59" s="67" t="s">
        <v>33</v>
      </c>
      <c r="K59" s="68">
        <f>B58-B9</f>
        <v>-44413</v>
      </c>
      <c r="L59" s="69" t="s">
        <v>34</v>
      </c>
      <c r="M59" s="81">
        <f>SUM(M9:M58)</f>
        <v>68790.762312409279</v>
      </c>
      <c r="N59" s="82">
        <f>SUM(N9:N58)</f>
        <v>85194.492161832983</v>
      </c>
      <c r="O59" s="83">
        <f>SUM(O9:O58)</f>
        <v>113292.82601456836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1</v>
      </c>
      <c r="G61" s="76">
        <f>G59/G8</f>
        <v>1.687907623124093</v>
      </c>
      <c r="H61" s="77">
        <f t="shared" ref="H61" si="21">H59/H8</f>
        <v>1.8519449216183299</v>
      </c>
      <c r="I61" s="78">
        <f>I59/I8</f>
        <v>2.1329282601456838</v>
      </c>
      <c r="J61" s="65">
        <f>(G61-100%)*30/K59</f>
        <v>-4.6466639708470022E-4</v>
      </c>
      <c r="K61" s="65">
        <f>(H61-100%)*30/K59</f>
        <v>-5.7546996709409177E-4</v>
      </c>
      <c r="L61" s="66">
        <f>(I61-100%)*30/K59</f>
        <v>-7.6526800271025416E-4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1</v>
      </c>
      <c r="F62" s="75">
        <f>F59/(F59+F60+F61)</f>
        <v>0.9285714285714286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51:A384"/>
  <sheetViews>
    <sheetView topLeftCell="A400" zoomScale="80" zoomScaleNormal="80" workbookViewId="0">
      <selection activeCell="A385" sqref="A385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51" spans="1:1" x14ac:dyDescent="0.4">
      <c r="A51" s="53">
        <v>3</v>
      </c>
    </row>
    <row r="99" spans="1:1" x14ac:dyDescent="0.4">
      <c r="A99" s="53" t="s">
        <v>38</v>
      </c>
    </row>
    <row r="124" spans="1:1" x14ac:dyDescent="0.4">
      <c r="A124" s="53" t="s">
        <v>39</v>
      </c>
    </row>
    <row r="126" spans="1:1" x14ac:dyDescent="0.4">
      <c r="A126" s="53">
        <v>6</v>
      </c>
    </row>
    <row r="158" spans="1:1" x14ac:dyDescent="0.4">
      <c r="A158" s="53">
        <v>7</v>
      </c>
    </row>
    <row r="190" spans="1:1" x14ac:dyDescent="0.4">
      <c r="A190" s="53">
        <v>8</v>
      </c>
    </row>
    <row r="222" spans="1:1" x14ac:dyDescent="0.4">
      <c r="A222" s="53">
        <v>9</v>
      </c>
    </row>
    <row r="254" spans="1:1" x14ac:dyDescent="0.4">
      <c r="A254" s="53">
        <v>10</v>
      </c>
    </row>
    <row r="287" spans="1:1" x14ac:dyDescent="0.4">
      <c r="A287" s="53">
        <v>11</v>
      </c>
    </row>
    <row r="320" spans="1:1" x14ac:dyDescent="0.4">
      <c r="A320" s="53">
        <v>12</v>
      </c>
    </row>
    <row r="352" spans="1:1" x14ac:dyDescent="0.4">
      <c r="A352" s="53">
        <v>13</v>
      </c>
    </row>
    <row r="384" spans="1:1" x14ac:dyDescent="0.4">
      <c r="A384" s="53">
        <v>14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B35" sqref="B35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28</v>
      </c>
    </row>
    <row r="2" spans="1:10" x14ac:dyDescent="0.4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29</v>
      </c>
    </row>
    <row r="12" spans="1:10" x14ac:dyDescent="0.4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30</v>
      </c>
    </row>
    <row r="22" spans="1:10" x14ac:dyDescent="0.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zxc3658</cp:lastModifiedBy>
  <dcterms:created xsi:type="dcterms:W3CDTF">2020-09-18T03:10:57Z</dcterms:created>
  <dcterms:modified xsi:type="dcterms:W3CDTF">2021-09-06T12:57:56Z</dcterms:modified>
</cp:coreProperties>
</file>