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86d9520b91016f4/ドキュメント/"/>
    </mc:Choice>
  </mc:AlternateContent>
  <xr:revisionPtr revIDLastSave="0" documentId="14_{FF3FBD0F-9517-4C24-9F68-E24BE6B4E6A3}" xr6:coauthVersionLast="47" xr6:coauthVersionMax="47" xr10:uidLastSave="{00000000-0000-0000-0000-000000000000}"/>
  <bookViews>
    <workbookView xWindow="90" yWindow="990" windowWidth="10995" windowHeight="9330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<sst xmlns="http://schemas.openxmlformats.org/spreadsheetml/2006/main" count="51" uniqueCount="40">
  <si>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</si>
  <si>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</si>
  <si>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</si>
  <si>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</si>
  <si>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</si>
  <si>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</si>
  <si>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</si>
  <si>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</si>
  <si>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</si>
  <si>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EURUSD</t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</si>
  <si>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</si>
  <si>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</si>
  <si>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</si>
  <si>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</si>
  <si>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</si>
  <si>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</si>
  <si>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</si>
  <si>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</si>
  <si>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</si>
  <si>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</si>
  <si>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</si>
  <si>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</si>
  <si>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</si>
  <si>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</si>
  <si>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4H足</t>
    <rPh sb="2" eb="3">
      <t>アシ</t>
    </rPh>
    <phoneticPr fontId="1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</si>
  <si>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</si>
  <si>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</si>
  <si>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</si>
  <si>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</si>
  <si>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</si>
  <si>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</si>
  <si>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</si>
  <si>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</si>
  <si>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</si>
  <si>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</si>
  <si>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</si>
  <si>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</si>
  <si>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</si>
  <si>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↑４</t>
    <phoneticPr fontId="1"/>
  </si>
  <si>
    <t>↑５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</si>
</sst>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21</xdr:col>
      <xdr:colOff>167171</xdr:colOff>
      <xdr:row>23</xdr:row>
      <xdr:rowOff>46923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BE0D8796-9F67-4AA6-BBE1-47B5C0DC8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978296" cy="41545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21</xdr:col>
      <xdr:colOff>208732</xdr:colOff>
      <xdr:row>48</xdr:row>
      <xdr:rowOff>152868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3EAC1270-3CCD-4D4A-B933-FFF7880E4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464844"/>
          <a:ext cx="13019857" cy="4260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35719</xdr:rowOff>
    </xdr:from>
    <xdr:to>
      <xdr:col>21</xdr:col>
      <xdr:colOff>205286</xdr:colOff>
      <xdr:row>75</xdr:row>
      <xdr:rowOff>8866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5FFD46E2-9CCA-45F8-BA06-5C43F634B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144000"/>
          <a:ext cx="13016411" cy="42593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162573</xdr:rowOff>
    </xdr:from>
    <xdr:to>
      <xdr:col>21</xdr:col>
      <xdr:colOff>181474</xdr:colOff>
      <xdr:row>97</xdr:row>
      <xdr:rowOff>127928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3241A024-0E87-4D8D-80AC-385C1BBD1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3199917"/>
          <a:ext cx="12992599" cy="42516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21</xdr:col>
      <xdr:colOff>205286</xdr:colOff>
      <xdr:row>122</xdr:row>
      <xdr:rowOff>151740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0F6DA5A2-85B1-40A3-8F9C-91FB43428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7680781"/>
          <a:ext cx="13016411" cy="42593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21</xdr:col>
      <xdr:colOff>167171</xdr:colOff>
      <xdr:row>156</xdr:row>
      <xdr:rowOff>92691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EFDD1E5F-EB24-4838-9D24-62B3A043A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2502813"/>
          <a:ext cx="12978296" cy="54505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21</xdr:col>
      <xdr:colOff>170607</xdr:colOff>
      <xdr:row>188</xdr:row>
      <xdr:rowOff>94134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143D92B5-35CE-4A00-94FF-C9ABED8EA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28217813"/>
          <a:ext cx="12981732" cy="54519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21</xdr:col>
      <xdr:colOff>170607</xdr:colOff>
      <xdr:row>220</xdr:row>
      <xdr:rowOff>94134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A0471170-B55F-417E-899E-20994CB42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3932813"/>
          <a:ext cx="12981732" cy="54519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222</xdr:row>
      <xdr:rowOff>154782</xdr:rowOff>
    </xdr:from>
    <xdr:to>
      <xdr:col>21</xdr:col>
      <xdr:colOff>170607</xdr:colOff>
      <xdr:row>253</xdr:row>
      <xdr:rowOff>70322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2DD0722D-B41B-4ACF-96E1-37251C4E4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39802595"/>
          <a:ext cx="12981732" cy="54519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21</xdr:col>
      <xdr:colOff>170607</xdr:colOff>
      <xdr:row>284</xdr:row>
      <xdr:rowOff>94134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BC83D43D-B3EC-4847-98A1-5648DE6BD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45362813"/>
          <a:ext cx="12981732" cy="54519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287</xdr:row>
      <xdr:rowOff>0</xdr:rowOff>
    </xdr:from>
    <xdr:to>
      <xdr:col>21</xdr:col>
      <xdr:colOff>170607</xdr:colOff>
      <xdr:row>317</xdr:row>
      <xdr:rowOff>94133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21113BCF-0B2B-4907-88AE-8A125CE8F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51256406"/>
          <a:ext cx="12981732" cy="54519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320</xdr:row>
      <xdr:rowOff>0</xdr:rowOff>
    </xdr:from>
    <xdr:to>
      <xdr:col>21</xdr:col>
      <xdr:colOff>170607</xdr:colOff>
      <xdr:row>350</xdr:row>
      <xdr:rowOff>94133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1947AB89-F3BC-4AA7-894D-718AEE7D9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57150000"/>
          <a:ext cx="12981732" cy="54519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352</xdr:row>
      <xdr:rowOff>0</xdr:rowOff>
    </xdr:from>
    <xdr:to>
      <xdr:col>21</xdr:col>
      <xdr:colOff>170607</xdr:colOff>
      <xdr:row>382</xdr:row>
      <xdr:rowOff>94133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978CC718-45CF-4F5B-8EEC-413A0A710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62865000"/>
          <a:ext cx="12981732" cy="54519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384</xdr:row>
      <xdr:rowOff>0</xdr:rowOff>
    </xdr:from>
    <xdr:to>
      <xdr:col>21</xdr:col>
      <xdr:colOff>208732</xdr:colOff>
      <xdr:row>415</xdr:row>
      <xdr:rowOff>20385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8DE7C935-2EC4-4F9C-A485-215FC42B9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68580000"/>
          <a:ext cx="13019857" cy="5556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23" sqref="F23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x14ac:dyDescent="0.4">
      <c r="A1" s="1" t="s">
        <v>7</v>
      </c>
      <c r="C1" t="s">
        <v>9</v>
      </c>
    </row>
    <row r="2" spans="1:18" x14ac:dyDescent="0.4">
      <c r="A2" s="1" t="s">
        <v>8</v>
      </c>
      <c r="C2" t="s">
        <v>24</v>
      </c>
    </row>
    <row r="3" spans="1:18" x14ac:dyDescent="0.4">
      <c r="A3" s="1" t="s">
        <v>11</v>
      </c>
      <c r="C3" s="29">
        <v>100000</v>
      </c>
    </row>
    <row r="4" spans="1:18" x14ac:dyDescent="0.4">
      <c r="A4" s="1" t="s">
        <v>12</v>
      </c>
      <c r="C4" s="29" t="s">
        <v>14</v>
      </c>
    </row>
    <row r="5" spans="1:18" ht="19.5" thickBot="1" x14ac:dyDescent="0.45">
      <c r="A5" s="1" t="s">
        <v>13</v>
      </c>
      <c r="C5" s="29" t="s">
        <v>36</v>
      </c>
    </row>
    <row r="6" spans="1:18" ht="19.5" thickBot="1" x14ac:dyDescent="0.45">
      <c r="A6" s="24" t="s">
        <v>0</v>
      </c>
      <c r="B6" s="24" t="s">
        <v>1</v>
      </c>
      <c r="C6" s="24" t="s">
        <v>1</v>
      </c>
      <c r="D6" s="48" t="s">
        <v>27</v>
      </c>
      <c r="E6" s="25"/>
      <c r="F6" s="26"/>
      <c r="G6" s="84" t="s">
        <v>3</v>
      </c>
      <c r="H6" s="85"/>
      <c r="I6" s="91"/>
      <c r="J6" s="84" t="s">
        <v>25</v>
      </c>
      <c r="K6" s="85"/>
      <c r="L6" s="91"/>
      <c r="M6" s="84" t="s">
        <v>26</v>
      </c>
      <c r="N6" s="85"/>
      <c r="O6" s="91"/>
    </row>
    <row r="7" spans="1:18" ht="19.5" thickBot="1" x14ac:dyDescent="0.45">
      <c r="A7" s="27"/>
      <c r="B7" s="27" t="s">
        <v>2</v>
      </c>
      <c r="C7" s="64" t="s">
        <v>31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9.5" thickBot="1" x14ac:dyDescent="0.45">
      <c r="A8" s="28" t="s">
        <v>10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8" t="s">
        <v>25</v>
      </c>
      <c r="K8" s="89"/>
      <c r="L8" s="90"/>
      <c r="M8" s="88"/>
      <c r="N8" s="89"/>
      <c r="O8" s="90"/>
    </row>
    <row r="9" spans="1:18" x14ac:dyDescent="0.4">
      <c r="A9" s="9">
        <v>1</v>
      </c>
      <c r="B9" s="23">
        <v>44413</v>
      </c>
      <c r="C9" s="50">
        <v>2</v>
      </c>
      <c r="D9" s="54">
        <v>1.27</v>
      </c>
      <c r="E9" s="55">
        <v>1.5</v>
      </c>
      <c r="F9" s="56">
        <v>2</v>
      </c>
      <c r="G9" s="22">
        <f>IF(D9="","",G8+M9)</f>
        <v>103810</v>
      </c>
      <c r="H9" s="22">
        <f t="shared" ref="H9" si="0">IF(E9="","",H8+N9)</f>
        <v>104500</v>
      </c>
      <c r="I9" s="22">
        <f t="shared" ref="I9" si="1">IF(F9="","",I8+O9)</f>
        <v>106000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3810</v>
      </c>
      <c r="N9" s="42">
        <f>IF(E9="","",K9*E9)</f>
        <v>4500</v>
      </c>
      <c r="O9" s="43">
        <f>IF(F9="","",L9*F9)</f>
        <v>6000</v>
      </c>
      <c r="P9" s="40"/>
      <c r="Q9" s="40"/>
      <c r="R9" s="40"/>
    </row>
    <row r="10" spans="1:18" x14ac:dyDescent="0.4">
      <c r="A10" s="9">
        <v>2</v>
      </c>
      <c r="B10" s="5">
        <v>44421</v>
      </c>
      <c r="C10" s="47">
        <v>1</v>
      </c>
      <c r="D10" s="57">
        <v>1.27</v>
      </c>
      <c r="E10" s="58">
        <v>1.5</v>
      </c>
      <c r="F10" s="59">
        <v>2</v>
      </c>
      <c r="G10" s="22">
        <f t="shared" ref="G10:G42" si="2">IF(D10="","",G9+M10)</f>
        <v>107765.16099999999</v>
      </c>
      <c r="H10" s="22">
        <f t="shared" ref="H10:H42" si="3">IF(E10="","",H9+N10)</f>
        <v>109202.5</v>
      </c>
      <c r="I10" s="22">
        <f t="shared" ref="I10:I42" si="4">IF(F10="","",I9+O10)</f>
        <v>112360</v>
      </c>
      <c r="J10" s="44">
        <f t="shared" ref="J10:J12" si="5">IF(G9="","",G9*0.03)</f>
        <v>3114.2999999999997</v>
      </c>
      <c r="K10" s="45">
        <f t="shared" ref="K10:K12" si="6">IF(H9="","",H9*0.03)</f>
        <v>3135</v>
      </c>
      <c r="L10" s="46">
        <f t="shared" ref="L10:L12" si="7">IF(I9="","",I9*0.03)</f>
        <v>3180</v>
      </c>
      <c r="M10" s="44">
        <f t="shared" ref="M10:M12" si="8">IF(D10="","",J10*D10)</f>
        <v>3955.1609999999996</v>
      </c>
      <c r="N10" s="45">
        <f t="shared" ref="N10:N12" si="9">IF(E10="","",K10*E10)</f>
        <v>4702.5</v>
      </c>
      <c r="O10" s="46">
        <f t="shared" ref="O10:O12" si="10">IF(F10="","",L10*F10)</f>
        <v>6360</v>
      </c>
      <c r="P10" s="40"/>
      <c r="Q10" s="40"/>
      <c r="R10" s="40"/>
    </row>
    <row r="11" spans="1:18" x14ac:dyDescent="0.4">
      <c r="A11" s="9">
        <v>3</v>
      </c>
      <c r="B11" s="5">
        <v>44392</v>
      </c>
      <c r="C11" s="47">
        <v>2</v>
      </c>
      <c r="D11" s="57">
        <v>1.27</v>
      </c>
      <c r="E11" s="58">
        <v>1.5</v>
      </c>
      <c r="F11" s="80">
        <v>2</v>
      </c>
      <c r="G11" s="22">
        <f t="shared" si="2"/>
        <v>111871.01363409999</v>
      </c>
      <c r="H11" s="22">
        <f t="shared" si="3"/>
        <v>114116.6125</v>
      </c>
      <c r="I11" s="22">
        <f t="shared" si="4"/>
        <v>119101.6</v>
      </c>
      <c r="J11" s="44">
        <f t="shared" si="5"/>
        <v>3232.9548299999997</v>
      </c>
      <c r="K11" s="45">
        <f t="shared" si="6"/>
        <v>3276.0749999999998</v>
      </c>
      <c r="L11" s="46">
        <f t="shared" si="7"/>
        <v>3370.7999999999997</v>
      </c>
      <c r="M11" s="44">
        <f t="shared" si="8"/>
        <v>4105.8526340999997</v>
      </c>
      <c r="N11" s="45">
        <f t="shared" si="9"/>
        <v>4914.1124999999993</v>
      </c>
      <c r="O11" s="46">
        <f t="shared" si="10"/>
        <v>6741.5999999999995</v>
      </c>
      <c r="P11" s="40"/>
      <c r="Q11" s="40"/>
      <c r="R11" s="40"/>
    </row>
    <row r="12" spans="1:18" x14ac:dyDescent="0.4">
      <c r="A12" s="9">
        <v>4</v>
      </c>
      <c r="B12" s="5">
        <v>44344</v>
      </c>
      <c r="C12" s="47">
        <v>2</v>
      </c>
      <c r="D12" s="57">
        <v>1.27</v>
      </c>
      <c r="E12" s="58">
        <v>1.5</v>
      </c>
      <c r="F12" s="59">
        <v>2</v>
      </c>
      <c r="G12" s="22">
        <f t="shared" si="2"/>
        <v>116133.29925355921</v>
      </c>
      <c r="H12" s="22">
        <f t="shared" si="3"/>
        <v>119251.8600625</v>
      </c>
      <c r="I12" s="22">
        <f t="shared" si="4"/>
        <v>126247.69600000001</v>
      </c>
      <c r="J12" s="44">
        <f t="shared" si="5"/>
        <v>3356.1304090229996</v>
      </c>
      <c r="K12" s="45">
        <f t="shared" si="6"/>
        <v>3423.4983750000001</v>
      </c>
      <c r="L12" s="46">
        <f t="shared" si="7"/>
        <v>3573.0480000000002</v>
      </c>
      <c r="M12" s="44">
        <f t="shared" si="8"/>
        <v>4262.2856194592096</v>
      </c>
      <c r="N12" s="45">
        <f t="shared" si="9"/>
        <v>5135.2475625000006</v>
      </c>
      <c r="O12" s="46">
        <f t="shared" si="10"/>
        <v>7146.0960000000005</v>
      </c>
      <c r="P12" s="40"/>
      <c r="Q12" s="40"/>
      <c r="R12" s="40"/>
    </row>
    <row r="13" spans="1:18" x14ac:dyDescent="0.4">
      <c r="A13" s="9">
        <v>5</v>
      </c>
      <c r="B13" s="5">
        <v>44180</v>
      </c>
      <c r="C13" s="47">
        <v>1</v>
      </c>
      <c r="D13" s="57">
        <v>1.27</v>
      </c>
      <c r="E13" s="58">
        <v>1.5</v>
      </c>
      <c r="F13" s="80">
        <v>2</v>
      </c>
      <c r="G13" s="22">
        <f t="shared" si="2"/>
        <v>120557.97795511982</v>
      </c>
      <c r="H13" s="22">
        <f t="shared" si="3"/>
        <v>124618.19376531249</v>
      </c>
      <c r="I13" s="22">
        <f t="shared" si="4"/>
        <v>133822.55776000003</v>
      </c>
      <c r="J13" s="44">
        <f t="shared" ref="J13:J58" si="11">IF(G12="","",G12*0.03)</f>
        <v>3483.998977606776</v>
      </c>
      <c r="K13" s="45">
        <f t="shared" ref="K13:K58" si="12">IF(H12="","",H12*0.03)</f>
        <v>3577.5558018749998</v>
      </c>
      <c r="L13" s="46">
        <f t="shared" ref="L13:L58" si="13">IF(I12="","",I12*0.03)</f>
        <v>3787.4308800000003</v>
      </c>
      <c r="M13" s="44">
        <f t="shared" ref="M13:M58" si="14">IF(D13="","",J13*D13)</f>
        <v>4424.6787015606051</v>
      </c>
      <c r="N13" s="45">
        <f t="shared" ref="N13:N58" si="15">IF(E13="","",K13*E13)</f>
        <v>5366.3337028124997</v>
      </c>
      <c r="O13" s="46">
        <f t="shared" ref="O13:O58" si="16">IF(F13="","",L13*F13)</f>
        <v>7574.8617600000007</v>
      </c>
      <c r="P13" s="40"/>
      <c r="Q13" s="40"/>
      <c r="R13" s="40"/>
    </row>
    <row r="14" spans="1:18" x14ac:dyDescent="0.4">
      <c r="A14" s="9">
        <v>6</v>
      </c>
      <c r="B14" s="5">
        <v>44337</v>
      </c>
      <c r="C14" s="47">
        <v>1</v>
      </c>
      <c r="D14" s="57">
        <v>1.27</v>
      </c>
      <c r="E14" s="58">
        <v>1.5</v>
      </c>
      <c r="F14" s="59">
        <v>2</v>
      </c>
      <c r="G14" s="22">
        <f t="shared" si="2"/>
        <v>125151.23691520988</v>
      </c>
      <c r="H14" s="22">
        <f t="shared" si="3"/>
        <v>130226.01248475155</v>
      </c>
      <c r="I14" s="22">
        <f t="shared" si="4"/>
        <v>141851.91122560002</v>
      </c>
      <c r="J14" s="44">
        <f t="shared" si="11"/>
        <v>3616.7393386535941</v>
      </c>
      <c r="K14" s="45">
        <f t="shared" si="12"/>
        <v>3738.5458129593744</v>
      </c>
      <c r="L14" s="46">
        <f t="shared" si="13"/>
        <v>4014.6767328000005</v>
      </c>
      <c r="M14" s="44">
        <f t="shared" si="14"/>
        <v>4593.2589600900646</v>
      </c>
      <c r="N14" s="45">
        <f t="shared" si="15"/>
        <v>5607.8187194390612</v>
      </c>
      <c r="O14" s="46">
        <f t="shared" si="16"/>
        <v>8029.3534656000011</v>
      </c>
      <c r="P14" s="40"/>
      <c r="Q14" s="40"/>
      <c r="R14" s="40"/>
    </row>
    <row r="15" spans="1:18" x14ac:dyDescent="0.4">
      <c r="A15" s="9">
        <v>7</v>
      </c>
      <c r="B15" s="5">
        <v>44320</v>
      </c>
      <c r="C15" s="47">
        <v>2</v>
      </c>
      <c r="D15" s="57">
        <v>1.27</v>
      </c>
      <c r="E15" s="58">
        <v>1.5</v>
      </c>
      <c r="F15" s="59">
        <v>0</v>
      </c>
      <c r="G15" s="22">
        <f t="shared" si="2"/>
        <v>129919.49904167937</v>
      </c>
      <c r="H15" s="22">
        <f t="shared" si="3"/>
        <v>136086.18304656536</v>
      </c>
      <c r="I15" s="22">
        <f t="shared" si="4"/>
        <v>141851.91122560002</v>
      </c>
      <c r="J15" s="44">
        <f t="shared" si="11"/>
        <v>3754.5371074562963</v>
      </c>
      <c r="K15" s="45">
        <f t="shared" si="12"/>
        <v>3906.7803745425463</v>
      </c>
      <c r="L15" s="46">
        <f t="shared" si="13"/>
        <v>4255.5573367680008</v>
      </c>
      <c r="M15" s="44">
        <f t="shared" si="14"/>
        <v>4768.2621264694963</v>
      </c>
      <c r="N15" s="45">
        <f t="shared" si="15"/>
        <v>5860.1705618138194</v>
      </c>
      <c r="O15" s="46">
        <f t="shared" si="16"/>
        <v>0</v>
      </c>
      <c r="P15" s="40"/>
      <c r="Q15" s="40"/>
      <c r="R15" s="40"/>
    </row>
    <row r="16" spans="1:18" x14ac:dyDescent="0.4">
      <c r="A16" s="9">
        <v>8</v>
      </c>
      <c r="B16" s="5">
        <v>44155</v>
      </c>
      <c r="C16" s="47">
        <v>2</v>
      </c>
      <c r="D16" s="57">
        <v>1.27</v>
      </c>
      <c r="E16" s="58">
        <v>1.5</v>
      </c>
      <c r="F16" s="59">
        <v>2</v>
      </c>
      <c r="G16" s="22">
        <f t="shared" si="2"/>
        <v>134869.43195516735</v>
      </c>
      <c r="H16" s="22">
        <f t="shared" si="3"/>
        <v>142210.06128366079</v>
      </c>
      <c r="I16" s="22">
        <f t="shared" si="4"/>
        <v>150363.02589913603</v>
      </c>
      <c r="J16" s="44">
        <f t="shared" si="11"/>
        <v>3897.5849712503809</v>
      </c>
      <c r="K16" s="45">
        <f t="shared" si="12"/>
        <v>4082.5854913969606</v>
      </c>
      <c r="L16" s="46">
        <f t="shared" si="13"/>
        <v>4255.5573367680008</v>
      </c>
      <c r="M16" s="44">
        <f t="shared" si="14"/>
        <v>4949.9329134879836</v>
      </c>
      <c r="N16" s="45">
        <f t="shared" si="15"/>
        <v>6123.8782370954414</v>
      </c>
      <c r="O16" s="46">
        <f t="shared" si="16"/>
        <v>8511.1146735360016</v>
      </c>
      <c r="P16" s="40"/>
      <c r="Q16" s="40"/>
      <c r="R16" s="40"/>
    </row>
    <row r="17" spans="1:18" x14ac:dyDescent="0.4">
      <c r="A17" s="9">
        <v>9</v>
      </c>
      <c r="B17" s="5">
        <v>44139</v>
      </c>
      <c r="C17" s="47">
        <v>2</v>
      </c>
      <c r="D17" s="57">
        <v>1.27</v>
      </c>
      <c r="E17" s="58">
        <v>1.5</v>
      </c>
      <c r="F17" s="59">
        <v>2</v>
      </c>
      <c r="G17" s="22">
        <f t="shared" si="2"/>
        <v>140007.95731265924</v>
      </c>
      <c r="H17" s="22">
        <f t="shared" si="3"/>
        <v>148609.51404142551</v>
      </c>
      <c r="I17" s="22">
        <f t="shared" si="4"/>
        <v>159384.80745308418</v>
      </c>
      <c r="J17" s="44">
        <f t="shared" si="11"/>
        <v>4046.0829586550203</v>
      </c>
      <c r="K17" s="45">
        <f t="shared" si="12"/>
        <v>4266.3018385098239</v>
      </c>
      <c r="L17" s="46">
        <f t="shared" si="13"/>
        <v>4510.8907769740808</v>
      </c>
      <c r="M17" s="44">
        <f t="shared" si="14"/>
        <v>5138.5253574918761</v>
      </c>
      <c r="N17" s="45">
        <f t="shared" si="15"/>
        <v>6399.4527577647359</v>
      </c>
      <c r="O17" s="46">
        <f t="shared" si="16"/>
        <v>9021.7815539481617</v>
      </c>
      <c r="P17" s="40"/>
      <c r="Q17" s="40"/>
      <c r="R17" s="40"/>
    </row>
    <row r="18" spans="1:18" x14ac:dyDescent="0.4">
      <c r="A18" s="9">
        <v>10</v>
      </c>
      <c r="B18" s="5">
        <v>44112</v>
      </c>
      <c r="C18" s="47">
        <v>2</v>
      </c>
      <c r="D18" s="57">
        <v>1.27</v>
      </c>
      <c r="E18" s="58">
        <v>1.5</v>
      </c>
      <c r="F18" s="59">
        <v>2</v>
      </c>
      <c r="G18" s="22">
        <f t="shared" si="2"/>
        <v>145342.26048627155</v>
      </c>
      <c r="H18" s="22">
        <f t="shared" si="3"/>
        <v>155296.94217328966</v>
      </c>
      <c r="I18" s="22">
        <f t="shared" si="4"/>
        <v>168947.89590026924</v>
      </c>
      <c r="J18" s="44">
        <f t="shared" si="11"/>
        <v>4200.2387193797767</v>
      </c>
      <c r="K18" s="45">
        <f t="shared" si="12"/>
        <v>4458.2854212427656</v>
      </c>
      <c r="L18" s="46">
        <f t="shared" si="13"/>
        <v>4781.5442235925257</v>
      </c>
      <c r="M18" s="44">
        <f t="shared" si="14"/>
        <v>5334.3031736123166</v>
      </c>
      <c r="N18" s="45">
        <f t="shared" si="15"/>
        <v>6687.4281318641479</v>
      </c>
      <c r="O18" s="46">
        <f t="shared" si="16"/>
        <v>9563.0884471850513</v>
      </c>
      <c r="P18" s="40"/>
      <c r="Q18" s="40"/>
      <c r="R18" s="40"/>
    </row>
    <row r="19" spans="1:18" x14ac:dyDescent="0.4">
      <c r="A19" s="9">
        <v>11</v>
      </c>
      <c r="B19" s="5">
        <v>44029</v>
      </c>
      <c r="C19" s="47">
        <v>2</v>
      </c>
      <c r="D19" s="57">
        <v>1.27</v>
      </c>
      <c r="E19" s="58">
        <v>1.5</v>
      </c>
      <c r="F19" s="59">
        <v>2</v>
      </c>
      <c r="G19" s="22">
        <f t="shared" si="2"/>
        <v>150879.8006107985</v>
      </c>
      <c r="H19" s="22">
        <f t="shared" si="3"/>
        <v>162285.3045710877</v>
      </c>
      <c r="I19" s="22">
        <f t="shared" si="4"/>
        <v>179084.7696542854</v>
      </c>
      <c r="J19" s="44">
        <f t="shared" si="11"/>
        <v>4360.2678145881464</v>
      </c>
      <c r="K19" s="45">
        <f t="shared" si="12"/>
        <v>4658.9082651986892</v>
      </c>
      <c r="L19" s="46">
        <f t="shared" si="13"/>
        <v>5068.4368770080773</v>
      </c>
      <c r="M19" s="44">
        <f t="shared" si="14"/>
        <v>5537.5401245269459</v>
      </c>
      <c r="N19" s="45">
        <f t="shared" si="15"/>
        <v>6988.3623977980333</v>
      </c>
      <c r="O19" s="46">
        <f t="shared" si="16"/>
        <v>10136.873754016155</v>
      </c>
      <c r="P19" s="40"/>
      <c r="Q19" s="40"/>
      <c r="R19" s="40"/>
    </row>
    <row r="20" spans="1:18" x14ac:dyDescent="0.4">
      <c r="A20" s="9">
        <v>12</v>
      </c>
      <c r="B20" s="5">
        <v>44001</v>
      </c>
      <c r="C20" s="47">
        <v>1</v>
      </c>
      <c r="D20" s="57">
        <v>1.27</v>
      </c>
      <c r="E20" s="58">
        <v>1.5</v>
      </c>
      <c r="F20" s="59">
        <v>2</v>
      </c>
      <c r="G20" s="22">
        <f t="shared" si="2"/>
        <v>156628.32101406992</v>
      </c>
      <c r="H20" s="22">
        <f t="shared" si="3"/>
        <v>169588.14327678666</v>
      </c>
      <c r="I20" s="22">
        <f t="shared" si="4"/>
        <v>189829.85583354253</v>
      </c>
      <c r="J20" s="44">
        <f t="shared" si="11"/>
        <v>4526.3940183239547</v>
      </c>
      <c r="K20" s="45">
        <f t="shared" si="12"/>
        <v>4868.5591371326309</v>
      </c>
      <c r="L20" s="46">
        <f t="shared" si="13"/>
        <v>5372.5430896285616</v>
      </c>
      <c r="M20" s="44">
        <f t="shared" si="14"/>
        <v>5748.5204032714228</v>
      </c>
      <c r="N20" s="45">
        <f t="shared" si="15"/>
        <v>7302.8387056989468</v>
      </c>
      <c r="O20" s="46">
        <f t="shared" si="16"/>
        <v>10745.086179257123</v>
      </c>
      <c r="P20" s="40"/>
      <c r="Q20" s="40"/>
      <c r="R20" s="40"/>
    </row>
    <row r="21" spans="1:18" x14ac:dyDescent="0.4">
      <c r="A21" s="9">
        <v>13</v>
      </c>
      <c r="B21" s="5">
        <v>44004</v>
      </c>
      <c r="C21" s="47">
        <v>1</v>
      </c>
      <c r="D21" s="57">
        <v>1.27</v>
      </c>
      <c r="E21" s="58">
        <v>1.5</v>
      </c>
      <c r="F21" s="59">
        <v>2</v>
      </c>
      <c r="G21" s="22">
        <f t="shared" si="2"/>
        <v>162595.86004470597</v>
      </c>
      <c r="H21" s="22">
        <f t="shared" si="3"/>
        <v>177219.60972424207</v>
      </c>
      <c r="I21" s="22">
        <f t="shared" si="4"/>
        <v>201219.64718355509</v>
      </c>
      <c r="J21" s="44">
        <f t="shared" si="11"/>
        <v>4698.8496304220971</v>
      </c>
      <c r="K21" s="45">
        <f t="shared" si="12"/>
        <v>5087.6442983035995</v>
      </c>
      <c r="L21" s="46">
        <f t="shared" si="13"/>
        <v>5694.8956750062762</v>
      </c>
      <c r="M21" s="44">
        <f t="shared" si="14"/>
        <v>5967.5390306360632</v>
      </c>
      <c r="N21" s="45">
        <f t="shared" si="15"/>
        <v>7631.4664474553992</v>
      </c>
      <c r="O21" s="46">
        <f t="shared" si="16"/>
        <v>11389.791350012552</v>
      </c>
      <c r="P21" s="40"/>
      <c r="Q21" s="40"/>
      <c r="R21" s="40"/>
    </row>
    <row r="22" spans="1:18" x14ac:dyDescent="0.4">
      <c r="A22" s="9">
        <v>14</v>
      </c>
      <c r="B22" s="5">
        <v>43909</v>
      </c>
      <c r="C22" s="47">
        <v>2</v>
      </c>
      <c r="D22" s="57">
        <v>1.27</v>
      </c>
      <c r="E22" s="58">
        <v>1.5</v>
      </c>
      <c r="F22" s="59">
        <v>2</v>
      </c>
      <c r="G22" s="22">
        <f t="shared" si="2"/>
        <v>168790.76231240926</v>
      </c>
      <c r="H22" s="22">
        <f t="shared" si="3"/>
        <v>185194.49216183295</v>
      </c>
      <c r="I22" s="22">
        <f t="shared" si="4"/>
        <v>213292.82601456839</v>
      </c>
      <c r="J22" s="44">
        <f t="shared" si="11"/>
        <v>4877.8758013411789</v>
      </c>
      <c r="K22" s="45">
        <f t="shared" si="12"/>
        <v>5316.588291727262</v>
      </c>
      <c r="L22" s="46">
        <f t="shared" si="13"/>
        <v>6036.5894155066526</v>
      </c>
      <c r="M22" s="44">
        <f t="shared" si="14"/>
        <v>6194.9022677032972</v>
      </c>
      <c r="N22" s="45">
        <f t="shared" si="15"/>
        <v>7974.8824375908935</v>
      </c>
      <c r="O22" s="46">
        <f t="shared" si="16"/>
        <v>12073.178831013305</v>
      </c>
      <c r="P22" s="40"/>
      <c r="Q22" s="40"/>
      <c r="R22" s="40"/>
    </row>
    <row r="23" spans="1:18" x14ac:dyDescent="0.4">
      <c r="A23" s="9">
        <v>15</v>
      </c>
      <c r="B23" s="5"/>
      <c r="C23" s="47"/>
      <c r="D23" s="57"/>
      <c r="E23" s="58"/>
      <c r="F23" s="80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>
        <f t="shared" si="11"/>
        <v>5063.7228693722782</v>
      </c>
      <c r="K23" s="45">
        <f t="shared" si="12"/>
        <v>5555.834764854988</v>
      </c>
      <c r="L23" s="46">
        <f t="shared" si="13"/>
        <v>6398.7847804370513</v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">
      <c r="A24" s="9">
        <v>16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">
      <c r="A25" s="9">
        <v>17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">
      <c r="A26" s="9">
        <v>18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">
      <c r="A27" s="9">
        <v>19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">
      <c r="A28" s="9">
        <v>20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9.5" thickBot="1" x14ac:dyDescent="0.45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9.5" thickBot="1" x14ac:dyDescent="0.45">
      <c r="A59" s="9"/>
      <c r="B59" s="92" t="s">
        <v>5</v>
      </c>
      <c r="C59" s="93"/>
      <c r="D59" s="7">
        <f>COUNTIF(D9:D58,1.27)</f>
        <v>14</v>
      </c>
      <c r="E59" s="7">
        <f>COUNTIF(E9:E58,1.5)</f>
        <v>14</v>
      </c>
      <c r="F59" s="8">
        <f>COUNTIF(F9:F58,2)</f>
        <v>13</v>
      </c>
      <c r="G59" s="70">
        <f>M59+G8</f>
        <v>168790.76231240929</v>
      </c>
      <c r="H59" s="71">
        <f>N59+H8</f>
        <v>185194.49216183298</v>
      </c>
      <c r="I59" s="72">
        <f>O59+I8</f>
        <v>213292.82601456836</v>
      </c>
      <c r="J59" s="67" t="s">
        <v>33</v>
      </c>
      <c r="K59" s="68">
        <f>B58-B9</f>
        <v>-44413</v>
      </c>
      <c r="L59" s="69" t="s">
        <v>34</v>
      </c>
      <c r="M59" s="81">
        <f>SUM(M9:M58)</f>
        <v>68790.762312409279</v>
      </c>
      <c r="N59" s="82">
        <f>SUM(N9:N58)</f>
        <v>85194.492161832983</v>
      </c>
      <c r="O59" s="83">
        <f>SUM(O9:O58)</f>
        <v>113292.82601456836</v>
      </c>
    </row>
    <row r="60" spans="1:15" ht="19.5" thickBot="1" x14ac:dyDescent="0.45">
      <c r="A60" s="9"/>
      <c r="B60" s="86" t="s">
        <v>6</v>
      </c>
      <c r="C60" s="87"/>
      <c r="D60" s="7">
        <f>COUNTIF(D9:D58,-1)</f>
        <v>0</v>
      </c>
      <c r="E60" s="7">
        <f>COUNTIF(E9:E58,-1)</f>
        <v>0</v>
      </c>
      <c r="F60" s="8">
        <f>COUNTIF(F9:F58,-1)</f>
        <v>0</v>
      </c>
      <c r="G60" s="84" t="s">
        <v>32</v>
      </c>
      <c r="H60" s="85"/>
      <c r="I60" s="91"/>
      <c r="J60" s="84" t="s">
        <v>35</v>
      </c>
      <c r="K60" s="85"/>
      <c r="L60" s="91"/>
      <c r="M60" s="9"/>
      <c r="N60" s="3"/>
      <c r="O60" s="4"/>
    </row>
    <row r="61" spans="1:15" ht="19.5" thickBot="1" x14ac:dyDescent="0.45">
      <c r="A61" s="9"/>
      <c r="B61" s="86" t="s">
        <v>37</v>
      </c>
      <c r="C61" s="87"/>
      <c r="D61" s="7">
        <f>COUNTIF(D9:D58,0)</f>
        <v>0</v>
      </c>
      <c r="E61" s="7">
        <f>COUNTIF(E9:E58,0)</f>
        <v>0</v>
      </c>
      <c r="F61" s="7">
        <f>COUNTIF(F9:F58,0)</f>
        <v>1</v>
      </c>
      <c r="G61" s="76">
        <f>G59/G8</f>
        <v>1.687907623124093</v>
      </c>
      <c r="H61" s="77">
        <f t="shared" ref="H61" si="21">H59/H8</f>
        <v>1.8519449216183299</v>
      </c>
      <c r="I61" s="78">
        <f>I59/I8</f>
        <v>2.1329282601456838</v>
      </c>
      <c r="J61" s="65">
        <f>(G61-100%)*30/K59</f>
        <v>-4.6466639708470022E-4</v>
      </c>
      <c r="K61" s="65">
        <f>(H61-100%)*30/K59</f>
        <v>-5.7546996709409177E-4</v>
      </c>
      <c r="L61" s="66">
        <f>(I61-100%)*30/K59</f>
        <v>-7.6526800271025416E-4</v>
      </c>
      <c r="M61" s="10"/>
      <c r="N61" s="2"/>
      <c r="O61" s="11"/>
    </row>
    <row r="62" spans="1:15" ht="19.5" thickBot="1" x14ac:dyDescent="0.45">
      <c r="A62" s="3"/>
      <c r="B62" s="84" t="s">
        <v>4</v>
      </c>
      <c r="C62" s="85"/>
      <c r="D62" s="79">
        <f t="shared" ref="D62:E62" si="22">D59/(D59+D60+D61)</f>
        <v>1</v>
      </c>
      <c r="E62" s="74">
        <f t="shared" si="22"/>
        <v>1</v>
      </c>
      <c r="F62" s="75">
        <f>F59/(F59+F60+F61)</f>
        <v>0.9285714285714286</v>
      </c>
    </row>
    <row r="64" spans="1:15" x14ac:dyDescent="0.4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51:A384"/>
  <sheetViews>
    <sheetView topLeftCell="A400" zoomScale="80" zoomScaleNormal="80" workbookViewId="0">
      <selection activeCell="A385" sqref="A385"/>
    </sheetView>
  </sheetViews>
  <sheetFormatPr defaultColWidth="8.125" defaultRowHeight="14.25" x14ac:dyDescent="0.4"/>
  <cols>
    <col min="1" max="1" width="6.625" style="53" customWidth="1"/>
    <col min="2" max="2" width="7.25" style="52" customWidth="1"/>
    <col min="3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>
    <row r="51" spans="1:1" x14ac:dyDescent="0.4">
      <c r="A51" s="53">
        <v>3</v>
      </c>
    </row>
    <row r="99" spans="1:1" x14ac:dyDescent="0.4">
      <c r="A99" s="53" t="s">
        <v>38</v>
      </c>
    </row>
    <row r="124" spans="1:1" x14ac:dyDescent="0.4">
      <c r="A124" s="53" t="s">
        <v>39</v>
      </c>
    </row>
    <row r="126" spans="1:1" x14ac:dyDescent="0.4">
      <c r="A126" s="53">
        <v>6</v>
      </c>
    </row>
    <row r="158" spans="1:1" x14ac:dyDescent="0.4">
      <c r="A158" s="53">
        <v>7</v>
      </c>
    </row>
    <row r="190" spans="1:1" x14ac:dyDescent="0.4">
      <c r="A190" s="53">
        <v>8</v>
      </c>
    </row>
    <row r="222" spans="1:1" x14ac:dyDescent="0.4">
      <c r="A222" s="53">
        <v>9</v>
      </c>
    </row>
    <row r="254" spans="1:1" x14ac:dyDescent="0.4">
      <c r="A254" s="53">
        <v>10</v>
      </c>
    </row>
    <row r="287" spans="1:1" x14ac:dyDescent="0.4">
      <c r="A287" s="53">
        <v>11</v>
      </c>
    </row>
    <row r="320" spans="1:1" x14ac:dyDescent="0.4">
      <c r="A320" s="53">
        <v>12</v>
      </c>
    </row>
    <row r="352" spans="1:1" x14ac:dyDescent="0.4">
      <c r="A352" s="53">
        <v>13</v>
      </c>
    </row>
    <row r="384" spans="1:1" x14ac:dyDescent="0.4">
      <c r="A384" s="53">
        <v>14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zoomScale="145" zoomScaleSheetLayoutView="100" workbookViewId="0">
      <selection activeCell="B35" sqref="B35"/>
    </sheetView>
  </sheetViews>
  <sheetFormatPr defaultColWidth="8.125" defaultRowHeight="13.5" x14ac:dyDescent="0.4"/>
  <cols>
    <col min="1" max="16384" width="8.125" style="52"/>
  </cols>
  <sheetData>
    <row r="1" spans="1:10" x14ac:dyDescent="0.4">
      <c r="A1" s="52" t="s">
        <v>28</v>
      </c>
    </row>
    <row r="2" spans="1:10" x14ac:dyDescent="0.4">
      <c r="A2" s="94"/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4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4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4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x14ac:dyDescent="0.4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x14ac:dyDescent="0.4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x14ac:dyDescent="0.4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x14ac:dyDescent="0.4">
      <c r="A9" s="95"/>
      <c r="B9" s="95"/>
      <c r="C9" s="95"/>
      <c r="D9" s="95"/>
      <c r="E9" s="95"/>
      <c r="F9" s="95"/>
      <c r="G9" s="95"/>
      <c r="H9" s="95"/>
      <c r="I9" s="95"/>
      <c r="J9" s="95"/>
    </row>
    <row r="11" spans="1:10" x14ac:dyDescent="0.4">
      <c r="A11" s="52" t="s">
        <v>29</v>
      </c>
    </row>
    <row r="12" spans="1:10" x14ac:dyDescent="0.4">
      <c r="A12" s="96"/>
      <c r="B12" s="97"/>
      <c r="C12" s="97"/>
      <c r="D12" s="97"/>
      <c r="E12" s="97"/>
      <c r="F12" s="97"/>
      <c r="G12" s="97"/>
      <c r="H12" s="97"/>
      <c r="I12" s="97"/>
      <c r="J12" s="97"/>
    </row>
    <row r="13" spans="1:10" x14ac:dyDescent="0.4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 x14ac:dyDescent="0.4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 x14ac:dyDescent="0.4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 x14ac:dyDescent="0.4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 x14ac:dyDescent="0.4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 x14ac:dyDescent="0.4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 x14ac:dyDescent="0.4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1" spans="1:10" x14ac:dyDescent="0.4">
      <c r="A21" s="52" t="s">
        <v>30</v>
      </c>
    </row>
    <row r="22" spans="1:10" x14ac:dyDescent="0.4">
      <c r="A22" s="96"/>
      <c r="B22" s="96"/>
      <c r="C22" s="96"/>
      <c r="D22" s="96"/>
      <c r="E22" s="96"/>
      <c r="F22" s="96"/>
      <c r="G22" s="96"/>
      <c r="H22" s="96"/>
      <c r="I22" s="96"/>
      <c r="J22" s="96"/>
    </row>
    <row r="23" spans="1:10" x14ac:dyDescent="0.4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 x14ac:dyDescent="0.4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 x14ac:dyDescent="0.4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 x14ac:dyDescent="0.4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 x14ac:dyDescent="0.4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 x14ac:dyDescent="0.4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 x14ac:dyDescent="0.4">
      <c r="A29" s="96"/>
      <c r="B29" s="96"/>
      <c r="C29" s="96"/>
      <c r="D29" s="96"/>
      <c r="E29" s="96"/>
      <c r="F29" s="96"/>
      <c r="G29" s="96"/>
      <c r="H29" s="96"/>
      <c r="I29" s="96"/>
      <c r="J29" s="96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F4" sqref="F4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30" t="s">
        <v>15</v>
      </c>
      <c r="B1" s="31"/>
      <c r="C1" s="32"/>
      <c r="D1" s="33"/>
      <c r="E1" s="32"/>
      <c r="F1" s="33"/>
      <c r="G1" s="32"/>
      <c r="H1" s="33"/>
    </row>
    <row r="2" spans="1:8" x14ac:dyDescent="0.4">
      <c r="A2" s="34"/>
      <c r="B2" s="32"/>
      <c r="C2" s="32"/>
      <c r="D2" s="33"/>
      <c r="E2" s="32"/>
      <c r="F2" s="33"/>
      <c r="G2" s="32"/>
      <c r="H2" s="33"/>
    </row>
    <row r="3" spans="1:8" x14ac:dyDescent="0.4">
      <c r="A3" s="35" t="s">
        <v>16</v>
      </c>
      <c r="B3" s="35" t="s">
        <v>17</v>
      </c>
      <c r="C3" s="35" t="s">
        <v>18</v>
      </c>
      <c r="D3" s="36" t="s">
        <v>19</v>
      </c>
      <c r="E3" s="35" t="s">
        <v>20</v>
      </c>
      <c r="F3" s="36" t="s">
        <v>19</v>
      </c>
      <c r="G3" s="35" t="s">
        <v>21</v>
      </c>
      <c r="H3" s="36" t="s">
        <v>19</v>
      </c>
    </row>
    <row r="4" spans="1:8" x14ac:dyDescent="0.4">
      <c r="A4" s="37" t="s">
        <v>22</v>
      </c>
      <c r="B4" s="37" t="s">
        <v>23</v>
      </c>
      <c r="C4" s="37"/>
      <c r="D4" s="38"/>
      <c r="E4" s="37"/>
      <c r="F4" s="38"/>
      <c r="G4" s="37"/>
      <c r="H4" s="38"/>
    </row>
    <row r="5" spans="1:8" x14ac:dyDescent="0.4">
      <c r="A5" s="37" t="s">
        <v>22</v>
      </c>
      <c r="B5" s="37"/>
      <c r="C5" s="37"/>
      <c r="D5" s="38"/>
      <c r="E5" s="37"/>
      <c r="F5" s="39"/>
      <c r="G5" s="37"/>
      <c r="H5" s="39"/>
    </row>
    <row r="6" spans="1:8" x14ac:dyDescent="0.4">
      <c r="A6" s="37" t="s">
        <v>22</v>
      </c>
      <c r="B6" s="37"/>
      <c r="C6" s="37"/>
      <c r="D6" s="39"/>
      <c r="E6" s="37"/>
      <c r="F6" s="39"/>
      <c r="G6" s="37"/>
      <c r="H6" s="39"/>
    </row>
    <row r="7" spans="1:8" x14ac:dyDescent="0.4">
      <c r="A7" s="37" t="s">
        <v>22</v>
      </c>
      <c r="B7" s="37"/>
      <c r="C7" s="37"/>
      <c r="D7" s="39"/>
      <c r="E7" s="37"/>
      <c r="F7" s="39"/>
      <c r="G7" s="37"/>
      <c r="H7" s="39"/>
    </row>
    <row r="8" spans="1:8" x14ac:dyDescent="0.4">
      <c r="A8" s="37" t="s">
        <v>22</v>
      </c>
      <c r="B8" s="37"/>
      <c r="C8" s="37"/>
      <c r="D8" s="39"/>
      <c r="E8" s="37"/>
      <c r="F8" s="39"/>
      <c r="G8" s="37"/>
      <c r="H8" s="39"/>
    </row>
    <row r="9" spans="1:8" x14ac:dyDescent="0.4">
      <c r="A9" s="37" t="s">
        <v>22</v>
      </c>
      <c r="B9" s="37"/>
      <c r="C9" s="37"/>
      <c r="D9" s="39"/>
      <c r="E9" s="37"/>
      <c r="F9" s="39"/>
      <c r="G9" s="37"/>
      <c r="H9" s="39"/>
    </row>
    <row r="10" spans="1:8" x14ac:dyDescent="0.4">
      <c r="A10" s="37" t="s">
        <v>22</v>
      </c>
      <c r="B10" s="37"/>
      <c r="C10" s="37"/>
      <c r="D10" s="39"/>
      <c r="E10" s="37"/>
      <c r="F10" s="39"/>
      <c r="G10" s="37"/>
      <c r="H10" s="39"/>
    </row>
    <row r="11" spans="1:8" x14ac:dyDescent="0.4">
      <c r="A11" s="37" t="s">
        <v>22</v>
      </c>
      <c r="B11" s="37"/>
      <c r="C11" s="37"/>
      <c r="D11" s="39"/>
      <c r="E11" s="37"/>
      <c r="F11" s="39"/>
      <c r="G11" s="37"/>
      <c r="H11" s="39"/>
    </row>
    <row r="12" spans="1:8" x14ac:dyDescent="0.4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zxc3658</cp:lastModifiedBy>
  <dcterms:created xsi:type="dcterms:W3CDTF">2020-09-18T03:10:57Z</dcterms:created>
  <dcterms:modified xsi:type="dcterms:W3CDTF">2021-09-06T12:57:56Z</dcterms:modified>
</cp:coreProperties>
</file>