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CMA\トレード管理シート\トレード管理シート\検証済み\"/>
    </mc:Choice>
  </mc:AlternateContent>
  <xr:revisionPtr revIDLastSave="0" documentId="13_ncr:1_{5EA2C132-7F17-444F-BAB9-9B81E8B5261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<sst xmlns="http://schemas.openxmlformats.org/spreadsheetml/2006/main" count="68" uniqueCount="57">
  <si>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</si>
  <si>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</si>
  <si>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</si>
  <si>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</si>
  <si>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</si>
  <si>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</si>
  <si>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</si>
  <si>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</si>
  <si>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</si>
  <si>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</si>
  <si>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</si>
  <si>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</si>
  <si>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</si>
  <si>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</si>
  <si>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</si>
  <si>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</si>
  <si>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</si>
  <si>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</si>
  <si>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</si>
  <si>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</si>
  <si>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</si>
  <si>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</si>
  <si>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</si>
  <si>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</si>
  <si>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</si>
  <si>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</si>
  <si>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</si>
  <si>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</si>
  <si>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</si>
  <si>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</si>
  <si>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</si>
  <si>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</si>
  <si>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</si>
  <si>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</si>
  <si>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</si>
  <si>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</si>
  <si>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</si>
  <si>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日足</t>
    <rPh sb="0" eb="1">
      <t>ヒ</t>
    </rPh>
    <rPh sb="1" eb="2">
      <t>アシ</t>
    </rPh>
    <phoneticPr fontId="1"/>
  </si>
  <si>
    <t>2019.07.12</t>
    <phoneticPr fontId="1"/>
  </si>
  <si>
    <t>No,1</t>
    <phoneticPr fontId="1"/>
  </si>
  <si>
    <t>2019.11.25</t>
    <phoneticPr fontId="1"/>
  </si>
  <si>
    <t>No,2</t>
    <phoneticPr fontId="1"/>
  </si>
  <si>
    <t>No,3</t>
    <phoneticPr fontId="1"/>
  </si>
  <si>
    <t>2020.02.18</t>
    <phoneticPr fontId="1"/>
  </si>
  <si>
    <t>No,4</t>
    <phoneticPr fontId="1"/>
  </si>
  <si>
    <t>2020.05.25</t>
    <phoneticPr fontId="1"/>
  </si>
  <si>
    <t>No,5</t>
    <phoneticPr fontId="1"/>
  </si>
  <si>
    <t>2020.06.02</t>
    <phoneticPr fontId="1"/>
  </si>
  <si>
    <t>No,6</t>
    <phoneticPr fontId="1"/>
  </si>
  <si>
    <t>2020.10.21</t>
    <phoneticPr fontId="1"/>
  </si>
  <si>
    <t>No,7</t>
    <phoneticPr fontId="1"/>
  </si>
  <si>
    <t>2021..6.22</t>
    <phoneticPr fontId="1"/>
  </si>
  <si>
    <t>No,8</t>
    <phoneticPr fontId="1"/>
  </si>
  <si>
    <t>2021.07.29</t>
    <phoneticPr fontId="1"/>
  </si>
  <si>
    <t>始値と終値が同一のいわゆる「星」はPBの扱いでよいのでしょうか？</t>
    <rPh sb="0" eb="2">
      <t>ハジメネ</t>
    </rPh>
    <rPh sb="3" eb="5">
      <t>オワリネ</t>
    </rPh>
    <rPh sb="6" eb="8">
      <t>ドウイツ</t>
    </rPh>
    <rPh sb="14" eb="15">
      <t>ホシ</t>
    </rPh>
    <rPh sb="20" eb="21">
      <t>アツカ</t>
    </rPh>
    <phoneticPr fontId="1"/>
  </si>
  <si>
    <t>初めての検証になります。検証のやり方のビデオを見ながらなので時間がかかりましたが、大分慣れてきたので次は4H足で数をこなそうと思います。</t>
    <rPh sb="0" eb="1">
      <t>ハジ</t>
    </rPh>
    <rPh sb="4" eb="6">
      <t>ケンショウ</t>
    </rPh>
    <rPh sb="12" eb="14">
      <t>ケンショウ</t>
    </rPh>
    <rPh sb="17" eb="18">
      <t>カタ</t>
    </rPh>
    <rPh sb="23" eb="24">
      <t>ミ</t>
    </rPh>
    <rPh sb="30" eb="32">
      <t>ジカン</t>
    </rPh>
    <rPh sb="41" eb="43">
      <t>ダイブ</t>
    </rPh>
    <rPh sb="43" eb="44">
      <t>ナ</t>
    </rPh>
    <rPh sb="50" eb="51">
      <t>ツギ</t>
    </rPh>
    <rPh sb="54" eb="55">
      <t>アシ</t>
    </rPh>
    <rPh sb="56" eb="57">
      <t>カズ</t>
    </rPh>
    <rPh sb="63" eb="64">
      <t>オモ</t>
    </rPh>
    <phoneticPr fontId="1"/>
  </si>
  <si>
    <t>USDJPY4H足でPBの検証を行います。</t>
    <rPh sb="8" eb="9">
      <t>アシ</t>
    </rPh>
    <rPh sb="13" eb="15">
      <t>ケンショウ</t>
    </rPh>
    <rPh sb="16" eb="17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</si>
</sst>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2</xdr:row>
      <xdr:rowOff>0</xdr:rowOff>
    </xdr:from>
    <xdr:to>
      <xdr:col>23</xdr:col>
      <xdr:colOff>472595</xdr:colOff>
      <xdr:row>42</xdr:row>
      <xdr:rowOff>50533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E0113D4B-A96A-412A-A84A-1B7B9AC30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7188"/>
          <a:ext cx="14521970" cy="71942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166687</xdr:rowOff>
    </xdr:from>
    <xdr:to>
      <xdr:col>23</xdr:col>
      <xdr:colOff>558354</xdr:colOff>
      <xdr:row>85</xdr:row>
      <xdr:rowOff>76741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0082C5D-B05B-4AB1-816B-3A2BA3ABC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024812"/>
          <a:ext cx="14607729" cy="72323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23</xdr:col>
      <xdr:colOff>558354</xdr:colOff>
      <xdr:row>128</xdr:row>
      <xdr:rowOff>98177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291F101-9EE0-434E-89AB-5763DE26A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5716250"/>
          <a:ext cx="14607729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132</xdr:row>
      <xdr:rowOff>0</xdr:rowOff>
    </xdr:from>
    <xdr:to>
      <xdr:col>23</xdr:col>
      <xdr:colOff>567883</xdr:colOff>
      <xdr:row>172</xdr:row>
      <xdr:rowOff>60062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774C40E-ECAF-4BD8-B345-58EE359A4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3574375"/>
          <a:ext cx="14617258" cy="720381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175</xdr:row>
      <xdr:rowOff>0</xdr:rowOff>
    </xdr:from>
    <xdr:to>
      <xdr:col>23</xdr:col>
      <xdr:colOff>548826</xdr:colOff>
      <xdr:row>215</xdr:row>
      <xdr:rowOff>98177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51C25C7A-624C-4393-8680-EBD4C3062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1253906"/>
          <a:ext cx="14598201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219</xdr:row>
      <xdr:rowOff>0</xdr:rowOff>
    </xdr:from>
    <xdr:to>
      <xdr:col>23</xdr:col>
      <xdr:colOff>529768</xdr:colOff>
      <xdr:row>259</xdr:row>
      <xdr:rowOff>98177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E28E08EB-B156-4843-B192-288032B26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9112031"/>
          <a:ext cx="14579143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263</xdr:row>
      <xdr:rowOff>0</xdr:rowOff>
    </xdr:from>
    <xdr:to>
      <xdr:col>23</xdr:col>
      <xdr:colOff>529768</xdr:colOff>
      <xdr:row>303</xdr:row>
      <xdr:rowOff>79119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4C33D7B-6EAE-417C-BB2C-C6F1ED726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46970156"/>
          <a:ext cx="14579143" cy="72228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307</xdr:row>
      <xdr:rowOff>1</xdr:rowOff>
    </xdr:from>
    <xdr:to>
      <xdr:col>23</xdr:col>
      <xdr:colOff>529768</xdr:colOff>
      <xdr:row>347</xdr:row>
      <xdr:rowOff>79120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51ED66CC-7CF5-40DF-9B3D-696C9CD4A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54828282"/>
          <a:ext cx="14579143" cy="72228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59" sqref="K5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5" t="s">
        <v>3</v>
      </c>
      <c r="H6" s="86"/>
      <c r="I6" s="92"/>
      <c r="J6" s="85" t="s">
        <v>23</v>
      </c>
      <c r="K6" s="86"/>
      <c r="L6" s="92"/>
      <c r="M6" s="85" t="s">
        <v>24</v>
      </c>
      <c r="N6" s="86"/>
      <c r="O6" s="92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23</v>
      </c>
      <c r="K8" s="90"/>
      <c r="L8" s="91"/>
      <c r="M8" s="89"/>
      <c r="N8" s="90"/>
      <c r="O8" s="91"/>
    </row>
    <row r="9" spans="1:18" x14ac:dyDescent="0.4">
      <c r="A9" s="9">
        <v>1</v>
      </c>
      <c r="B9" s="23" t="s">
        <v>38</v>
      </c>
      <c r="C9" s="50">
        <v>1</v>
      </c>
      <c r="D9" s="54">
        <v>-1</v>
      </c>
      <c r="E9" s="55">
        <v>-1</v>
      </c>
      <c r="F9" s="56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 t="s">
        <v>40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3695.7000000000003</v>
      </c>
      <c r="N10" s="45">
        <f t="shared" ref="N10:N12" si="9">IF(E10="","",K10*E10)</f>
        <v>4365</v>
      </c>
      <c r="O10" s="46">
        <f t="shared" ref="O10:O12" si="10">IF(F10="","",L10*F10)</f>
        <v>5820</v>
      </c>
      <c r="P10" s="40"/>
      <c r="Q10" s="40"/>
      <c r="R10" s="40"/>
    </row>
    <row r="11" spans="1:18" x14ac:dyDescent="0.4">
      <c r="A11" s="9">
        <v>3</v>
      </c>
      <c r="B11" s="5" t="s">
        <v>43</v>
      </c>
      <c r="C11" s="47">
        <v>1</v>
      </c>
      <c r="D11" s="57">
        <v>1.27</v>
      </c>
      <c r="E11" s="58">
        <v>1.5</v>
      </c>
      <c r="F11" s="59">
        <v>2</v>
      </c>
      <c r="G11" s="22">
        <f t="shared" si="2"/>
        <v>104532.20616999999</v>
      </c>
      <c r="H11" s="22">
        <f t="shared" si="3"/>
        <v>105926.425</v>
      </c>
      <c r="I11" s="22">
        <f t="shared" si="4"/>
        <v>108989.2</v>
      </c>
      <c r="J11" s="44">
        <f t="shared" si="5"/>
        <v>3020.8709999999996</v>
      </c>
      <c r="K11" s="45">
        <f t="shared" si="6"/>
        <v>3040.95</v>
      </c>
      <c r="L11" s="46">
        <f t="shared" si="7"/>
        <v>3084.6</v>
      </c>
      <c r="M11" s="44">
        <f t="shared" si="8"/>
        <v>3836.5061699999997</v>
      </c>
      <c r="N11" s="45">
        <f t="shared" si="9"/>
        <v>4561.4249999999993</v>
      </c>
      <c r="O11" s="46">
        <f t="shared" si="10"/>
        <v>6169.2</v>
      </c>
      <c r="P11" s="40"/>
      <c r="Q11" s="40"/>
      <c r="R11" s="40"/>
    </row>
    <row r="12" spans="1:18" x14ac:dyDescent="0.4">
      <c r="A12" s="9">
        <v>4</v>
      </c>
      <c r="B12" s="5" t="s">
        <v>45</v>
      </c>
      <c r="C12" s="47">
        <v>1</v>
      </c>
      <c r="D12" s="57">
        <v>-1</v>
      </c>
      <c r="E12" s="58">
        <v>-1</v>
      </c>
      <c r="F12" s="59">
        <v>-1</v>
      </c>
      <c r="G12" s="22">
        <f t="shared" si="2"/>
        <v>101396.23998489999</v>
      </c>
      <c r="H12" s="22">
        <f t="shared" si="3"/>
        <v>102748.63225000001</v>
      </c>
      <c r="I12" s="22">
        <f t="shared" si="4"/>
        <v>105719.52399999999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-3135.9661850999996</v>
      </c>
      <c r="N12" s="45">
        <f t="shared" si="9"/>
        <v>-3177.7927500000001</v>
      </c>
      <c r="O12" s="46">
        <f t="shared" si="10"/>
        <v>-3269.6759999999999</v>
      </c>
      <c r="P12" s="40"/>
      <c r="Q12" s="40"/>
      <c r="R12" s="40"/>
    </row>
    <row r="13" spans="1:18" x14ac:dyDescent="0.4">
      <c r="A13" s="9">
        <v>5</v>
      </c>
      <c r="B13" s="5" t="s">
        <v>47</v>
      </c>
      <c r="C13" s="47">
        <v>1</v>
      </c>
      <c r="D13" s="57">
        <v>1.27</v>
      </c>
      <c r="E13" s="58">
        <v>1.5</v>
      </c>
      <c r="F13" s="59">
        <v>2</v>
      </c>
      <c r="G13" s="22">
        <f t="shared" si="2"/>
        <v>105259.43672832468</v>
      </c>
      <c r="H13" s="22">
        <f t="shared" si="3"/>
        <v>107372.32070125001</v>
      </c>
      <c r="I13" s="22">
        <f t="shared" si="4"/>
        <v>112062.69544</v>
      </c>
      <c r="J13" s="44">
        <f t="shared" ref="J13:J58" si="11">IF(G12="","",G12*0.03)</f>
        <v>3041.8871995469995</v>
      </c>
      <c r="K13" s="45">
        <f t="shared" ref="K13:K58" si="12">IF(H12="","",H12*0.03)</f>
        <v>3082.4589675000002</v>
      </c>
      <c r="L13" s="46">
        <f t="shared" ref="L13:L58" si="13">IF(I12="","",I12*0.03)</f>
        <v>3171.5857199999996</v>
      </c>
      <c r="M13" s="44">
        <f t="shared" ref="M13:M58" si="14">IF(D13="","",J13*D13)</f>
        <v>3863.1967434246894</v>
      </c>
      <c r="N13" s="45">
        <f t="shared" ref="N13:N58" si="15">IF(E13="","",K13*E13)</f>
        <v>4623.6884512500001</v>
      </c>
      <c r="O13" s="46">
        <f t="shared" ref="O13:O58" si="16">IF(F13="","",L13*F13)</f>
        <v>6343.1714399999992</v>
      </c>
      <c r="P13" s="40"/>
      <c r="Q13" s="40"/>
      <c r="R13" s="40"/>
    </row>
    <row r="14" spans="1:18" x14ac:dyDescent="0.4">
      <c r="A14" s="9">
        <v>6</v>
      </c>
      <c r="B14" s="5" t="s">
        <v>49</v>
      </c>
      <c r="C14" s="47">
        <v>2</v>
      </c>
      <c r="D14" s="57">
        <v>1.27</v>
      </c>
      <c r="E14" s="58">
        <v>1.5</v>
      </c>
      <c r="F14" s="84">
        <v>2</v>
      </c>
      <c r="G14" s="22">
        <f t="shared" si="2"/>
        <v>109269.82126767385</v>
      </c>
      <c r="H14" s="22">
        <f t="shared" si="3"/>
        <v>112204.07513280626</v>
      </c>
      <c r="I14" s="22">
        <f t="shared" si="4"/>
        <v>118786.4571664</v>
      </c>
      <c r="J14" s="44">
        <f t="shared" si="11"/>
        <v>3157.7831018497404</v>
      </c>
      <c r="K14" s="45">
        <f t="shared" si="12"/>
        <v>3221.1696210374998</v>
      </c>
      <c r="L14" s="46">
        <f t="shared" si="13"/>
        <v>3361.8808631999996</v>
      </c>
      <c r="M14" s="44">
        <f t="shared" si="14"/>
        <v>4010.3845393491706</v>
      </c>
      <c r="N14" s="45">
        <f t="shared" si="15"/>
        <v>4831.75443155625</v>
      </c>
      <c r="O14" s="46">
        <f t="shared" si="16"/>
        <v>6723.7617263999991</v>
      </c>
      <c r="P14" s="40"/>
      <c r="Q14" s="40"/>
      <c r="R14" s="40"/>
    </row>
    <row r="15" spans="1:18" x14ac:dyDescent="0.4">
      <c r="A15" s="9">
        <v>7</v>
      </c>
      <c r="B15" s="5" t="s">
        <v>51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113433.00145797222</v>
      </c>
      <c r="H15" s="22">
        <f t="shared" si="3"/>
        <v>117253.25851378254</v>
      </c>
      <c r="I15" s="22">
        <f t="shared" si="4"/>
        <v>125913.64459638399</v>
      </c>
      <c r="J15" s="44">
        <f t="shared" si="11"/>
        <v>3278.0946380302153</v>
      </c>
      <c r="K15" s="45">
        <f t="shared" si="12"/>
        <v>3366.1222539841879</v>
      </c>
      <c r="L15" s="46">
        <f t="shared" si="13"/>
        <v>3563.5937149919996</v>
      </c>
      <c r="M15" s="44">
        <f t="shared" si="14"/>
        <v>4163.1801902983734</v>
      </c>
      <c r="N15" s="45">
        <f t="shared" si="15"/>
        <v>5049.183380976282</v>
      </c>
      <c r="O15" s="46">
        <f t="shared" si="16"/>
        <v>7127.1874299839992</v>
      </c>
      <c r="P15" s="40"/>
      <c r="Q15" s="40"/>
      <c r="R15" s="40"/>
    </row>
    <row r="16" spans="1:18" x14ac:dyDescent="0.4">
      <c r="A16" s="9">
        <v>8</v>
      </c>
      <c r="B16" s="5" t="s">
        <v>53</v>
      </c>
      <c r="C16" s="47">
        <v>2</v>
      </c>
      <c r="D16" s="57">
        <v>1.27</v>
      </c>
      <c r="E16" s="58">
        <v>1.5</v>
      </c>
      <c r="F16" s="59">
        <v>-1</v>
      </c>
      <c r="G16" s="22">
        <f t="shared" si="2"/>
        <v>117754.79881352096</v>
      </c>
      <c r="H16" s="22">
        <f t="shared" si="3"/>
        <v>122529.65514690275</v>
      </c>
      <c r="I16" s="22">
        <f t="shared" si="4"/>
        <v>122136.23525849248</v>
      </c>
      <c r="J16" s="44">
        <f t="shared" si="11"/>
        <v>3402.9900437391666</v>
      </c>
      <c r="K16" s="45">
        <f t="shared" si="12"/>
        <v>3517.5977554134761</v>
      </c>
      <c r="L16" s="46">
        <f t="shared" si="13"/>
        <v>3777.4093378915195</v>
      </c>
      <c r="M16" s="44">
        <f t="shared" si="14"/>
        <v>4321.7973555487415</v>
      </c>
      <c r="N16" s="45">
        <f t="shared" si="15"/>
        <v>5276.3966331202137</v>
      </c>
      <c r="O16" s="46">
        <f t="shared" si="16"/>
        <v>-3777.4093378915195</v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>
        <f t="shared" si="11"/>
        <v>3532.6439644056286</v>
      </c>
      <c r="K17" s="45">
        <f t="shared" si="12"/>
        <v>3675.8896544070822</v>
      </c>
      <c r="L17" s="46">
        <f t="shared" si="13"/>
        <v>3664.0870577547744</v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6</v>
      </c>
      <c r="E59" s="7">
        <f>COUNTIF(E9:E58,1.5)</f>
        <v>6</v>
      </c>
      <c r="F59" s="8">
        <f>COUNTIF(F9:F58,2)</f>
        <v>5</v>
      </c>
      <c r="G59" s="70">
        <f>M59+G8</f>
        <v>117754.79881352097</v>
      </c>
      <c r="H59" s="71">
        <f>N59+H8</f>
        <v>122529.65514690275</v>
      </c>
      <c r="I59" s="72">
        <f>O59+I8</f>
        <v>122136.23525849248</v>
      </c>
      <c r="J59" s="67" t="s">
        <v>31</v>
      </c>
      <c r="K59" s="68" t="e">
        <f>B58-B9</f>
        <v>#VALUE!</v>
      </c>
      <c r="L59" s="69" t="s">
        <v>32</v>
      </c>
      <c r="M59" s="81">
        <f>SUM(M9:M58)</f>
        <v>17754.798813520974</v>
      </c>
      <c r="N59" s="82">
        <f>SUM(N9:N58)</f>
        <v>22529.655146902744</v>
      </c>
      <c r="O59" s="83">
        <f>SUM(O9:O58)</f>
        <v>22136.235258492477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2</v>
      </c>
      <c r="E60" s="7">
        <f>COUNTIF(E9:E58,-1)</f>
        <v>2</v>
      </c>
      <c r="F60" s="8">
        <f>COUNTIF(F9:F58,-1)</f>
        <v>3</v>
      </c>
      <c r="G60" s="85" t="s">
        <v>30</v>
      </c>
      <c r="H60" s="86"/>
      <c r="I60" s="92"/>
      <c r="J60" s="85" t="s">
        <v>33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35</v>
      </c>
      <c r="C61" s="88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1.1775479881352098</v>
      </c>
      <c r="H61" s="77">
        <f t="shared" ref="H61" si="21">H59/H8</f>
        <v>1.2252965514690275</v>
      </c>
      <c r="I61" s="78">
        <f>I59/I8</f>
        <v>1.2213623525849249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9">
        <f t="shared" ref="D62:E62" si="22">D59/(D59+D60+D61)</f>
        <v>0.75</v>
      </c>
      <c r="E62" s="74">
        <f t="shared" si="22"/>
        <v>0.75</v>
      </c>
      <c r="F62" s="75">
        <f>F59/(F59+F60+F61)</f>
        <v>0.625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306"/>
  <sheetViews>
    <sheetView topLeftCell="A133" zoomScale="80" zoomScaleNormal="80" workbookViewId="0">
      <selection activeCell="Z325" sqref="Z325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 t="s">
        <v>39</v>
      </c>
    </row>
    <row r="44" spans="1:1" x14ac:dyDescent="0.4">
      <c r="A44" s="53" t="s">
        <v>41</v>
      </c>
    </row>
    <row r="87" spans="1:1" x14ac:dyDescent="0.4">
      <c r="A87" s="53" t="s">
        <v>42</v>
      </c>
    </row>
    <row r="131" spans="1:1" x14ac:dyDescent="0.4">
      <c r="A131" s="53" t="s">
        <v>44</v>
      </c>
    </row>
    <row r="174" spans="1:1" x14ac:dyDescent="0.4">
      <c r="A174" s="53" t="s">
        <v>46</v>
      </c>
    </row>
    <row r="218" spans="1:1" x14ac:dyDescent="0.4">
      <c r="A218" s="53" t="s">
        <v>48</v>
      </c>
    </row>
    <row r="262" spans="1:1" x14ac:dyDescent="0.4">
      <c r="A262" s="53" t="s">
        <v>50</v>
      </c>
    </row>
    <row r="306" spans="1:1" x14ac:dyDescent="0.4">
      <c r="A306" s="53" t="s">
        <v>52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M18" sqref="M18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5" t="s">
        <v>54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2" t="s">
        <v>27</v>
      </c>
    </row>
    <row r="12" spans="1:10" x14ac:dyDescent="0.4">
      <c r="A12" s="97" t="s">
        <v>55</v>
      </c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1" spans="1:10" x14ac:dyDescent="0.4">
      <c r="A21" s="52" t="s">
        <v>28</v>
      </c>
    </row>
    <row r="22" spans="1:10" x14ac:dyDescent="0.4">
      <c r="A22" s="97" t="s">
        <v>56</v>
      </c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junichi oki</cp:lastModifiedBy>
  <dcterms:created xsi:type="dcterms:W3CDTF">2020-09-18T03:10:57Z</dcterms:created>
  <dcterms:modified xsi:type="dcterms:W3CDTF">2021-09-30T02:08:14Z</dcterms:modified>
</cp:coreProperties>
</file>