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o\Desktop\"/>
    </mc:Choice>
  </mc:AlternateContent>
  <xr:revisionPtr revIDLastSave="446" documentId="8_{87DA06F0-A6B0-44E1-9AAE-39CBA98A8D1C}" xr6:coauthVersionLast="47" xr6:coauthVersionMax="47" xr10:uidLastSave="{FD2537EA-17A9-487B-BF98-2284D84FE5DB}"/>
  <bookViews>
    <workbookView xWindow="-120" yWindow="-120" windowWidth="29040" windowHeight="15840" firstSheet="1" activeTab="1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<sst xmlns="http://schemas.openxmlformats.org/spreadsheetml/2006/main" count="69" uniqueCount="58">
  <si>
    <t>通貨ペア</t>
    <rPh sb="0" eb="2">
      <t>ツウカ</t>
    </rPh>
    <phoneticPr fontId="1"/>
  </si>
  <si>
    <t>USDJPY</t>
  </si>
  <si>
    <t>時間足</t>
    <rPh sb="0" eb="2">
      <t>ジカン</t>
    </rPh>
    <rPh sb="2" eb="3">
      <t>アシ</t>
    </rPh>
    <phoneticPr fontId="1"/>
  </si>
  <si>
    <t>1H足</t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</si>
  <si>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</si>
  <si>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</si>
  <si>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</si>
  <si>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決済理由</t>
    <rPh sb="0" eb="2">
      <t>ケッサイ</t>
    </rPh>
    <rPh sb="2" eb="4">
      <t>リユウ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</si>
  <si>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</si>
  <si>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No.</t>
    <phoneticPr fontId="1"/>
  </si>
  <si>
    <t>エントリー</t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</si>
  <si>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</si>
  <si>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残金（円)</t>
    <rPh sb="0" eb="2">
      <t>ザンキン</t>
    </rPh>
    <rPh sb="3" eb="4">
      <t>エン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</si>
  <si>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</si>
  <si>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</si>
  <si>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t>日付</t>
    <rPh sb="0" eb="2">
      <t>ヒヅケ</t>
    </rPh>
    <phoneticPr fontId="1"/>
  </si>
  <si>
    <t>買い1／売り2</t>
    <rPh sb="0" eb="1">
      <t>カ</t>
    </rPh>
    <rPh sb="4" eb="5">
      <t>ウ</t>
    </rPh>
    <phoneticPr fontId="1"/>
  </si>
  <si>
    <t>当初</t>
    <rPh sb="0" eb="2">
      <t>トウショ</t>
    </rPh>
    <phoneticPr fontId="1"/>
  </si>
  <si>
    <t>勝数</t>
    <rPh sb="0" eb="1">
      <t>カ</t>
    </rPh>
    <rPh sb="1" eb="2">
      <t>スウ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</si>
  <si>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</si>
  <si>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</si>
  <si>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負数</t>
    <rPh sb="0" eb="1">
      <t>マ</t>
    </rPh>
    <rPh sb="1" eb="2">
      <t>スウ</t>
    </rPh>
    <phoneticPr fontId="1"/>
  </si>
  <si>
    <t>利益率</t>
    <rPh sb="0" eb="2">
      <t>リエキ</t>
    </rPh>
    <rPh sb="2" eb="3">
      <t>リツ</t>
    </rPh>
    <phoneticPr fontId="1"/>
  </si>
  <si>
    <t>月利</t>
    <rPh sb="0" eb="2">
      <t>ゲツリ</t>
    </rPh>
    <phoneticPr fontId="1"/>
  </si>
  <si>
    <t>引分</t>
    <rPh sb="0" eb="2">
      <t>ヒキワケ</t>
    </rPh>
    <phoneticPr fontId="1"/>
  </si>
  <si>
    <t>勝率</t>
    <rPh sb="0" eb="2">
      <t>ショウリツ</t>
    </rPh>
    <phoneticPr fontId="1"/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</si>
  <si>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</si>
  <si>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</si>
  <si>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</si>
  <si>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</si>
  <si>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</si>
  <si>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</si>
  <si>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</si>
  <si>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</si>
  <si>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</si>
  <si>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</si>
  <si>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</si>
  <si>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</si>
  <si>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</si>
  <si>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</si>
  <si>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</si>
  <si>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</si>
  <si>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</si>
  <si>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</si>
  <si>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</si>
  <si>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</si>
  <si>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気付き　質問</t>
  </si>
  <si>
    <t>感想</t>
  </si>
  <si>
    <t>今後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</si>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</sst>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6" fontId="0" fillId="0" borderId="12" xfId="0" applyNumberFormat="1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7</xdr:col>
      <xdr:colOff>419100</xdr:colOff>
      <xdr:row>12</xdr:row>
      <xdr:rowOff>161925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09891962-2493-4DA0-BAD4-346D0FDF7973}"/>
            </a:ext>
            <a:ext uri="{147F2762-F138-4A5C-976F-8EAC2B608ADB}">
              <a16:predDERef xmlns:a16="http://schemas.microsoft.com/office/drawing/2014/main" pred="{DAF55A35-9EEC-4368-9BAB-D1112E982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4572000" cy="215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bottomRight" activeCell="D9" sqref="D9"/>
      <selection pane="bottomLeft" activeCell="A9" sqref="A9"/>
      <selection pane="topRight" activeCell="B1" sqref="B1"/>
    </sheetView>
  </sheetViews>
  <sheetFormatPr defaultRowHeight="18.75"/>
  <cols>
    <col min="1" max="1" width="15.375" bestFit="1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>
      <c r="A1" s="1" t="s">
        <v>0</v>
      </c>
      <c r="C1" t="s">
        <v>1</v>
      </c>
    </row>
    <row r="2" spans="1:18">
      <c r="A2" s="1" t="s">
        <v>2</v>
      </c>
      <c r="C2" t="s">
        <v>3</v>
      </c>
    </row>
    <row r="3" spans="1:18">
      <c r="A3" s="1" t="s">
        <v>4</v>
      </c>
      <c r="C3" s="29">
        <v>100000</v>
      </c>
    </row>
    <row r="4" spans="1:18">
      <c r="A4" s="1" t="s">
        <v>5</v>
      </c>
      <c r="C4" s="29" t="s">
        <v>6</v>
      </c>
    </row>
    <row r="5" spans="1:18" ht="19.5" thickBot="1">
      <c r="A5" s="1" t="s">
        <v>7</v>
      </c>
      <c r="C5" s="29" t="s">
        <v>8</v>
      </c>
    </row>
    <row r="6" spans="1:18" ht="19.5" thickBot="1">
      <c r="A6" s="24" t="s">
        <v>9</v>
      </c>
      <c r="B6" s="24" t="s">
        <v>10</v>
      </c>
      <c r="C6" s="24" t="s">
        <v>10</v>
      </c>
      <c r="D6" s="48" t="s">
        <v>11</v>
      </c>
      <c r="E6" s="25"/>
      <c r="F6" s="26"/>
      <c r="G6" s="85" t="s">
        <v>12</v>
      </c>
      <c r="H6" s="86"/>
      <c r="I6" s="92"/>
      <c r="J6" s="85" t="s">
        <v>13</v>
      </c>
      <c r="K6" s="86"/>
      <c r="L6" s="92"/>
      <c r="M6" s="85" t="s">
        <v>14</v>
      </c>
      <c r="N6" s="86"/>
      <c r="O6" s="92"/>
    </row>
    <row r="7" spans="1:18" ht="19.5" thickBot="1">
      <c r="A7" s="27"/>
      <c r="B7" s="27" t="s">
        <v>15</v>
      </c>
      <c r="C7" s="64" t="s">
        <v>16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>
      <c r="A8" s="28" t="s">
        <v>17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9" t="s">
        <v>13</v>
      </c>
      <c r="K8" s="90"/>
      <c r="L8" s="91"/>
      <c r="M8" s="89"/>
      <c r="N8" s="90"/>
      <c r="O8" s="91"/>
    </row>
    <row r="9" spans="1:18">
      <c r="A9" s="9">
        <v>1</v>
      </c>
      <c r="B9" s="23">
        <v>43893</v>
      </c>
      <c r="C9" s="50">
        <v>2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>
      <c r="A10" s="9">
        <v>2</v>
      </c>
      <c r="B10" s="5">
        <v>43899</v>
      </c>
      <c r="C10" s="47">
        <v>2</v>
      </c>
      <c r="D10" s="57">
        <v>1.27</v>
      </c>
      <c r="E10" s="58">
        <v>1.5</v>
      </c>
      <c r="F10" s="59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>
      <c r="A11" s="9">
        <v>3</v>
      </c>
      <c r="B11" s="5">
        <v>43903</v>
      </c>
      <c r="C11" s="47">
        <v>2</v>
      </c>
      <c r="D11" s="57">
        <v>1.27</v>
      </c>
      <c r="E11" s="58">
        <v>-1</v>
      </c>
      <c r="F11" s="80">
        <v>-1</v>
      </c>
      <c r="G11" s="22">
        <f t="shared" si="2"/>
        <v>111871.01363409999</v>
      </c>
      <c r="H11" s="22">
        <f t="shared" si="3"/>
        <v>105926.425</v>
      </c>
      <c r="I11" s="22">
        <f t="shared" si="4"/>
        <v>108989.2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-3276.0749999999998</v>
      </c>
      <c r="O11" s="46">
        <f t="shared" si="10"/>
        <v>-3370.7999999999997</v>
      </c>
      <c r="P11" s="40"/>
      <c r="Q11" s="40"/>
      <c r="R11" s="40"/>
    </row>
    <row r="12" spans="1:18">
      <c r="A12" s="9">
        <v>4</v>
      </c>
      <c r="B12" s="5">
        <v>43906</v>
      </c>
      <c r="C12" s="47">
        <v>1</v>
      </c>
      <c r="D12" s="57">
        <v>1.27</v>
      </c>
      <c r="E12" s="58">
        <v>1.5</v>
      </c>
      <c r="F12" s="59">
        <v>2</v>
      </c>
      <c r="G12" s="22">
        <f t="shared" si="2"/>
        <v>116133.29925355921</v>
      </c>
      <c r="H12" s="22">
        <f t="shared" si="3"/>
        <v>110693.11412500001</v>
      </c>
      <c r="I12" s="22">
        <f t="shared" si="4"/>
        <v>115528.552</v>
      </c>
      <c r="J12" s="44">
        <f t="shared" si="5"/>
        <v>3356.1304090229996</v>
      </c>
      <c r="K12" s="45">
        <f t="shared" si="6"/>
        <v>3177.7927500000001</v>
      </c>
      <c r="L12" s="46">
        <f t="shared" si="7"/>
        <v>3269.6759999999999</v>
      </c>
      <c r="M12" s="44">
        <f t="shared" si="8"/>
        <v>4262.2856194592096</v>
      </c>
      <c r="N12" s="45">
        <f t="shared" si="9"/>
        <v>4766.6891249999999</v>
      </c>
      <c r="O12" s="46">
        <f t="shared" si="10"/>
        <v>6539.3519999999999</v>
      </c>
      <c r="P12" s="40"/>
      <c r="Q12" s="40"/>
      <c r="R12" s="40"/>
    </row>
    <row r="13" spans="1:18">
      <c r="A13" s="9">
        <v>5</v>
      </c>
      <c r="B13" s="5">
        <v>43956</v>
      </c>
      <c r="C13" s="47">
        <v>1</v>
      </c>
      <c r="D13" s="57">
        <v>1.27</v>
      </c>
      <c r="E13" s="58">
        <v>1.5</v>
      </c>
      <c r="F13" s="80">
        <v>2</v>
      </c>
      <c r="G13" s="22">
        <f t="shared" si="2"/>
        <v>120557.97795511982</v>
      </c>
      <c r="H13" s="22">
        <f t="shared" si="3"/>
        <v>115674.30426062501</v>
      </c>
      <c r="I13" s="22">
        <f t="shared" si="4"/>
        <v>122460.26512</v>
      </c>
      <c r="J13" s="44">
        <f t="shared" ref="J13:J58" si="11">IF(G12="","",G12*0.03)</f>
        <v>3483.998977606776</v>
      </c>
      <c r="K13" s="45">
        <f t="shared" ref="K13:K58" si="12">IF(H12="","",H12*0.03)</f>
        <v>3320.7934237499999</v>
      </c>
      <c r="L13" s="46">
        <f t="shared" ref="L13:L58" si="13">IF(I12="","",I12*0.03)</f>
        <v>3465.8565599999997</v>
      </c>
      <c r="M13" s="44">
        <f t="shared" ref="M13:M58" si="14">IF(D13="","",J13*D13)</f>
        <v>4424.6787015606051</v>
      </c>
      <c r="N13" s="45">
        <f t="shared" ref="N13:N58" si="15">IF(E13="","",K13*E13)</f>
        <v>4981.190135625</v>
      </c>
      <c r="O13" s="46">
        <f t="shared" ref="O13:O58" si="16">IF(F13="","",L13*F13)</f>
        <v>6931.7131199999994</v>
      </c>
      <c r="P13" s="40"/>
      <c r="Q13" s="40"/>
      <c r="R13" s="40"/>
    </row>
    <row r="14" spans="1:18">
      <c r="A14" s="9">
        <v>6</v>
      </c>
      <c r="B14" s="5">
        <v>43964</v>
      </c>
      <c r="C14" s="47">
        <v>2</v>
      </c>
      <c r="D14" s="57">
        <v>1.27</v>
      </c>
      <c r="E14" s="58">
        <v>1.5</v>
      </c>
      <c r="F14" s="59">
        <v>2</v>
      </c>
      <c r="G14" s="22">
        <f t="shared" si="2"/>
        <v>125151.23691520988</v>
      </c>
      <c r="H14" s="22">
        <f t="shared" si="3"/>
        <v>120879.64795235313</v>
      </c>
      <c r="I14" s="22">
        <f t="shared" si="4"/>
        <v>129807.8810272</v>
      </c>
      <c r="J14" s="44">
        <f t="shared" si="11"/>
        <v>3616.7393386535941</v>
      </c>
      <c r="K14" s="45">
        <f t="shared" si="12"/>
        <v>3470.2291278187499</v>
      </c>
      <c r="L14" s="46">
        <f t="shared" si="13"/>
        <v>3673.8079535999996</v>
      </c>
      <c r="M14" s="44">
        <f t="shared" si="14"/>
        <v>4593.2589600900646</v>
      </c>
      <c r="N14" s="45">
        <f t="shared" si="15"/>
        <v>5205.3436917281251</v>
      </c>
      <c r="O14" s="46">
        <f t="shared" si="16"/>
        <v>7347.6159071999991</v>
      </c>
      <c r="P14" s="40"/>
      <c r="Q14" s="40"/>
      <c r="R14" s="40"/>
    </row>
    <row r="15" spans="1:18">
      <c r="A15" s="9">
        <v>7</v>
      </c>
      <c r="B15" s="5">
        <v>43971</v>
      </c>
      <c r="C15" s="47">
        <v>2</v>
      </c>
      <c r="D15" s="57">
        <v>1.27</v>
      </c>
      <c r="E15" s="58">
        <v>1.5</v>
      </c>
      <c r="F15" s="59">
        <v>2</v>
      </c>
      <c r="G15" s="22">
        <f t="shared" si="2"/>
        <v>129919.49904167937</v>
      </c>
      <c r="H15" s="22">
        <f t="shared" si="3"/>
        <v>126319.23211020902</v>
      </c>
      <c r="I15" s="22">
        <f t="shared" si="4"/>
        <v>137596.353888832</v>
      </c>
      <c r="J15" s="44">
        <f t="shared" si="11"/>
        <v>3754.5371074562963</v>
      </c>
      <c r="K15" s="45">
        <f t="shared" si="12"/>
        <v>3626.3894385705939</v>
      </c>
      <c r="L15" s="46">
        <f t="shared" si="13"/>
        <v>3894.2364308159999</v>
      </c>
      <c r="M15" s="44">
        <f t="shared" si="14"/>
        <v>4768.2621264694963</v>
      </c>
      <c r="N15" s="45">
        <f t="shared" si="15"/>
        <v>5439.5841578558911</v>
      </c>
      <c r="O15" s="46">
        <f t="shared" si="16"/>
        <v>7788.4728616319999</v>
      </c>
      <c r="P15" s="40"/>
      <c r="Q15" s="40"/>
      <c r="R15" s="40"/>
    </row>
    <row r="16" spans="1:18">
      <c r="A16" s="9">
        <v>8</v>
      </c>
      <c r="B16" s="5">
        <v>44028</v>
      </c>
      <c r="C16" s="47">
        <v>1</v>
      </c>
      <c r="D16" s="57">
        <v>1.27</v>
      </c>
      <c r="E16" s="58">
        <v>1.5</v>
      </c>
      <c r="F16" s="59">
        <v>2</v>
      </c>
      <c r="G16" s="22">
        <f t="shared" si="2"/>
        <v>134869.43195516735</v>
      </c>
      <c r="H16" s="22">
        <f t="shared" si="3"/>
        <v>132003.59755516844</v>
      </c>
      <c r="I16" s="22">
        <f t="shared" si="4"/>
        <v>145852.13512216191</v>
      </c>
      <c r="J16" s="44">
        <f t="shared" si="11"/>
        <v>3897.5849712503809</v>
      </c>
      <c r="K16" s="45">
        <f t="shared" si="12"/>
        <v>3789.5769633062705</v>
      </c>
      <c r="L16" s="46">
        <f t="shared" si="13"/>
        <v>4127.8906166649604</v>
      </c>
      <c r="M16" s="44">
        <f t="shared" si="14"/>
        <v>4949.9329134879836</v>
      </c>
      <c r="N16" s="45">
        <f t="shared" si="15"/>
        <v>5684.365444959406</v>
      </c>
      <c r="O16" s="46">
        <f t="shared" si="16"/>
        <v>8255.7812333299207</v>
      </c>
      <c r="P16" s="40"/>
      <c r="Q16" s="40"/>
      <c r="R16" s="40"/>
    </row>
    <row r="17" spans="1:18">
      <c r="A17" s="9">
        <v>9</v>
      </c>
      <c r="B17" s="5">
        <v>44034</v>
      </c>
      <c r="C17" s="47">
        <v>1</v>
      </c>
      <c r="D17" s="57">
        <v>1.27</v>
      </c>
      <c r="E17" s="58">
        <v>1.5</v>
      </c>
      <c r="F17" s="59">
        <v>2</v>
      </c>
      <c r="G17" s="22">
        <f t="shared" si="2"/>
        <v>140007.95731265924</v>
      </c>
      <c r="H17" s="22">
        <f t="shared" si="3"/>
        <v>137943.75944515102</v>
      </c>
      <c r="I17" s="22">
        <f t="shared" si="4"/>
        <v>154603.26322949163</v>
      </c>
      <c r="J17" s="44">
        <f t="shared" si="11"/>
        <v>4046.0829586550203</v>
      </c>
      <c r="K17" s="45">
        <f t="shared" si="12"/>
        <v>3960.1079266550532</v>
      </c>
      <c r="L17" s="46">
        <f t="shared" si="13"/>
        <v>4375.5640536648571</v>
      </c>
      <c r="M17" s="44">
        <f t="shared" si="14"/>
        <v>5138.5253574918761</v>
      </c>
      <c r="N17" s="45">
        <f t="shared" si="15"/>
        <v>5940.1618899825799</v>
      </c>
      <c r="O17" s="46">
        <f t="shared" si="16"/>
        <v>8751.1281073297141</v>
      </c>
      <c r="P17" s="40"/>
      <c r="Q17" s="40"/>
      <c r="R17" s="40"/>
    </row>
    <row r="18" spans="1:18">
      <c r="A18" s="9">
        <v>10</v>
      </c>
      <c r="B18" s="5">
        <v>44040</v>
      </c>
      <c r="C18" s="47">
        <v>2</v>
      </c>
      <c r="D18" s="57">
        <v>1.27</v>
      </c>
      <c r="E18" s="58">
        <v>1.5</v>
      </c>
      <c r="F18" s="59">
        <v>2</v>
      </c>
      <c r="G18" s="22">
        <f t="shared" si="2"/>
        <v>145342.26048627155</v>
      </c>
      <c r="H18" s="22">
        <f t="shared" si="3"/>
        <v>144151.22862018281</v>
      </c>
      <c r="I18" s="22">
        <f t="shared" si="4"/>
        <v>163879.45902326112</v>
      </c>
      <c r="J18" s="44">
        <f t="shared" si="11"/>
        <v>4200.2387193797767</v>
      </c>
      <c r="K18" s="45">
        <f t="shared" si="12"/>
        <v>4138.3127833545304</v>
      </c>
      <c r="L18" s="46">
        <f t="shared" si="13"/>
        <v>4638.0978968847485</v>
      </c>
      <c r="M18" s="44">
        <f t="shared" si="14"/>
        <v>5334.3031736123166</v>
      </c>
      <c r="N18" s="45">
        <f t="shared" si="15"/>
        <v>6207.4691750317961</v>
      </c>
      <c r="O18" s="46">
        <f t="shared" si="16"/>
        <v>9276.195793769497</v>
      </c>
      <c r="P18" s="40"/>
      <c r="Q18" s="40"/>
      <c r="R18" s="40"/>
    </row>
    <row r="19" spans="1:18">
      <c r="A19" s="9">
        <v>11</v>
      </c>
      <c r="B19" s="84">
        <v>44068</v>
      </c>
      <c r="C19" s="47">
        <v>1</v>
      </c>
      <c r="D19" s="57">
        <v>1.27</v>
      </c>
      <c r="E19" s="58">
        <v>1.5</v>
      </c>
      <c r="F19" s="59">
        <v>2</v>
      </c>
      <c r="G19" s="22">
        <f t="shared" si="2"/>
        <v>150879.8006107985</v>
      </c>
      <c r="H19" s="22">
        <f t="shared" si="3"/>
        <v>150638.03390809105</v>
      </c>
      <c r="I19" s="22">
        <f t="shared" si="4"/>
        <v>173712.2265646568</v>
      </c>
      <c r="J19" s="44">
        <f t="shared" si="11"/>
        <v>4360.2678145881464</v>
      </c>
      <c r="K19" s="45">
        <f t="shared" si="12"/>
        <v>4324.5368586054838</v>
      </c>
      <c r="L19" s="46">
        <f t="shared" si="13"/>
        <v>4916.3837706978338</v>
      </c>
      <c r="M19" s="44">
        <f t="shared" si="14"/>
        <v>5537.5401245269459</v>
      </c>
      <c r="N19" s="45">
        <f t="shared" si="15"/>
        <v>6486.8052879082261</v>
      </c>
      <c r="O19" s="46">
        <f t="shared" si="16"/>
        <v>9832.7675413956676</v>
      </c>
      <c r="P19" s="40"/>
      <c r="Q19" s="40"/>
      <c r="R19" s="40"/>
    </row>
    <row r="20" spans="1:18">
      <c r="A20" s="9">
        <v>12</v>
      </c>
      <c r="B20" s="5">
        <v>44070</v>
      </c>
      <c r="C20" s="47">
        <v>1</v>
      </c>
      <c r="D20" s="57">
        <v>1.27</v>
      </c>
      <c r="E20" s="58">
        <v>1.5</v>
      </c>
      <c r="F20" s="59">
        <v>2</v>
      </c>
      <c r="G20" s="22">
        <f t="shared" si="2"/>
        <v>156628.32101406992</v>
      </c>
      <c r="H20" s="22">
        <f t="shared" si="3"/>
        <v>157416.74543395513</v>
      </c>
      <c r="I20" s="22">
        <f t="shared" si="4"/>
        <v>184134.96015853621</v>
      </c>
      <c r="J20" s="44">
        <f t="shared" si="11"/>
        <v>4526.3940183239547</v>
      </c>
      <c r="K20" s="45">
        <f t="shared" si="12"/>
        <v>4519.1410172427313</v>
      </c>
      <c r="L20" s="46">
        <f t="shared" si="13"/>
        <v>5211.3667969397038</v>
      </c>
      <c r="M20" s="44">
        <f t="shared" si="14"/>
        <v>5748.5204032714228</v>
      </c>
      <c r="N20" s="45">
        <f t="shared" si="15"/>
        <v>6778.711525864097</v>
      </c>
      <c r="O20" s="46">
        <f t="shared" si="16"/>
        <v>10422.733593879408</v>
      </c>
      <c r="P20" s="40"/>
      <c r="Q20" s="40"/>
      <c r="R20" s="40"/>
    </row>
    <row r="21" spans="1:18">
      <c r="A21" s="9">
        <v>13</v>
      </c>
      <c r="B21" s="5">
        <v>44074</v>
      </c>
      <c r="C21" s="47">
        <v>1</v>
      </c>
      <c r="D21" s="57">
        <v>1.27</v>
      </c>
      <c r="E21" s="58">
        <v>1.5</v>
      </c>
      <c r="F21" s="59">
        <v>2</v>
      </c>
      <c r="G21" s="22">
        <f t="shared" si="2"/>
        <v>162595.86004470597</v>
      </c>
      <c r="H21" s="22">
        <f t="shared" si="3"/>
        <v>164500.49897848311</v>
      </c>
      <c r="I21" s="22">
        <f t="shared" si="4"/>
        <v>195183.05776804837</v>
      </c>
      <c r="J21" s="44">
        <f t="shared" si="11"/>
        <v>4698.8496304220971</v>
      </c>
      <c r="K21" s="45">
        <f t="shared" si="12"/>
        <v>4722.5023630186543</v>
      </c>
      <c r="L21" s="46">
        <f t="shared" si="13"/>
        <v>5524.0488047560857</v>
      </c>
      <c r="M21" s="44">
        <f t="shared" si="14"/>
        <v>5967.5390306360632</v>
      </c>
      <c r="N21" s="45">
        <f t="shared" si="15"/>
        <v>7083.7535445279809</v>
      </c>
      <c r="O21" s="46">
        <f t="shared" si="16"/>
        <v>11048.097609512171</v>
      </c>
      <c r="P21" s="40"/>
      <c r="Q21" s="40"/>
      <c r="R21" s="40"/>
    </row>
    <row r="22" spans="1:18">
      <c r="A22" s="9">
        <v>14</v>
      </c>
      <c r="B22" s="5">
        <v>44096</v>
      </c>
      <c r="C22" s="47">
        <v>1</v>
      </c>
      <c r="D22" s="57">
        <v>1.27</v>
      </c>
      <c r="E22" s="58">
        <v>-1</v>
      </c>
      <c r="F22" s="59">
        <v>-1</v>
      </c>
      <c r="G22" s="22">
        <f t="shared" si="2"/>
        <v>168790.76231240926</v>
      </c>
      <c r="H22" s="22">
        <f t="shared" si="3"/>
        <v>159565.48400912862</v>
      </c>
      <c r="I22" s="22">
        <f t="shared" si="4"/>
        <v>189327.56603500692</v>
      </c>
      <c r="J22" s="44">
        <f t="shared" si="11"/>
        <v>4877.8758013411789</v>
      </c>
      <c r="K22" s="45">
        <f t="shared" si="12"/>
        <v>4935.0149693544936</v>
      </c>
      <c r="L22" s="46">
        <f t="shared" si="13"/>
        <v>5855.491733041451</v>
      </c>
      <c r="M22" s="44">
        <f t="shared" si="14"/>
        <v>6194.9022677032972</v>
      </c>
      <c r="N22" s="45">
        <f t="shared" si="15"/>
        <v>-4935.0149693544936</v>
      </c>
      <c r="O22" s="46">
        <f t="shared" si="16"/>
        <v>-5855.491733041451</v>
      </c>
      <c r="P22" s="40"/>
      <c r="Q22" s="40"/>
      <c r="R22" s="40"/>
    </row>
    <row r="23" spans="1:18">
      <c r="A23" s="9">
        <v>15</v>
      </c>
      <c r="B23" s="5">
        <v>44140</v>
      </c>
      <c r="C23" s="47">
        <v>1</v>
      </c>
      <c r="D23" s="57">
        <v>1.27</v>
      </c>
      <c r="E23" s="58">
        <v>1.5</v>
      </c>
      <c r="F23" s="80">
        <v>2</v>
      </c>
      <c r="G23" s="22">
        <f t="shared" si="2"/>
        <v>175221.69035651206</v>
      </c>
      <c r="H23" s="22">
        <f t="shared" si="3"/>
        <v>166745.93078953942</v>
      </c>
      <c r="I23" s="22">
        <f t="shared" si="4"/>
        <v>200687.21999710734</v>
      </c>
      <c r="J23" s="44">
        <f t="shared" si="11"/>
        <v>5063.7228693722782</v>
      </c>
      <c r="K23" s="45">
        <f t="shared" si="12"/>
        <v>4786.9645202738584</v>
      </c>
      <c r="L23" s="46">
        <f t="shared" si="13"/>
        <v>5679.8269810502079</v>
      </c>
      <c r="M23" s="44">
        <f t="shared" si="14"/>
        <v>6430.9280441027931</v>
      </c>
      <c r="N23" s="45">
        <f t="shared" si="15"/>
        <v>7180.4467804107881</v>
      </c>
      <c r="O23" s="46">
        <f t="shared" si="16"/>
        <v>11359.653962100416</v>
      </c>
      <c r="P23" s="40"/>
      <c r="Q23" s="40"/>
      <c r="R23" s="40"/>
    </row>
    <row r="24" spans="1:18">
      <c r="A24" s="9">
        <v>16</v>
      </c>
      <c r="B24" s="5">
        <v>44169</v>
      </c>
      <c r="C24" s="47">
        <v>1</v>
      </c>
      <c r="D24" s="57">
        <v>1.27</v>
      </c>
      <c r="E24" s="58">
        <v>1.5</v>
      </c>
      <c r="F24" s="59">
        <v>-1</v>
      </c>
      <c r="G24" s="22">
        <f t="shared" si="2"/>
        <v>181897.63675909516</v>
      </c>
      <c r="H24" s="22">
        <f t="shared" si="3"/>
        <v>174249.49767506868</v>
      </c>
      <c r="I24" s="22">
        <f t="shared" si="4"/>
        <v>194666.60339719412</v>
      </c>
      <c r="J24" s="44">
        <f t="shared" si="11"/>
        <v>5256.6507106953613</v>
      </c>
      <c r="K24" s="45">
        <f t="shared" si="12"/>
        <v>5002.3779236861819</v>
      </c>
      <c r="L24" s="46">
        <f t="shared" si="13"/>
        <v>6020.6165999132199</v>
      </c>
      <c r="M24" s="44">
        <f t="shared" si="14"/>
        <v>6675.9464025831094</v>
      </c>
      <c r="N24" s="45">
        <f t="shared" si="15"/>
        <v>7503.5668855292733</v>
      </c>
      <c r="O24" s="46">
        <f t="shared" si="16"/>
        <v>-6020.6165999132199</v>
      </c>
      <c r="P24" s="40"/>
      <c r="Q24" s="40"/>
      <c r="R24" s="40"/>
    </row>
    <row r="25" spans="1:18">
      <c r="A25" s="9">
        <v>17</v>
      </c>
      <c r="B25" s="5">
        <v>44173</v>
      </c>
      <c r="C25" s="47">
        <v>1</v>
      </c>
      <c r="D25" s="57">
        <v>1.27</v>
      </c>
      <c r="E25" s="58">
        <v>1.5</v>
      </c>
      <c r="F25" s="59">
        <v>2</v>
      </c>
      <c r="G25" s="22">
        <f t="shared" si="2"/>
        <v>188827.93671961667</v>
      </c>
      <c r="H25" s="22">
        <f t="shared" si="3"/>
        <v>182090.72507044676</v>
      </c>
      <c r="I25" s="22">
        <f t="shared" si="4"/>
        <v>206346.59960102578</v>
      </c>
      <c r="J25" s="44">
        <f t="shared" si="11"/>
        <v>5456.9291027728541</v>
      </c>
      <c r="K25" s="45">
        <f t="shared" si="12"/>
        <v>5227.4849302520597</v>
      </c>
      <c r="L25" s="46">
        <f t="shared" si="13"/>
        <v>5839.9981019158231</v>
      </c>
      <c r="M25" s="44">
        <f t="shared" si="14"/>
        <v>6930.2999605215246</v>
      </c>
      <c r="N25" s="45">
        <f t="shared" si="15"/>
        <v>7841.2273953780896</v>
      </c>
      <c r="O25" s="46">
        <f t="shared" si="16"/>
        <v>11679.996203831646</v>
      </c>
      <c r="P25" s="40"/>
      <c r="Q25" s="40"/>
      <c r="R25" s="40"/>
    </row>
    <row r="26" spans="1:18">
      <c r="A26" s="9">
        <v>18</v>
      </c>
      <c r="B26" s="5">
        <v>44189</v>
      </c>
      <c r="C26" s="47">
        <v>1</v>
      </c>
      <c r="D26" s="57">
        <v>1.27</v>
      </c>
      <c r="E26" s="58">
        <v>1.5</v>
      </c>
      <c r="F26" s="59">
        <v>2</v>
      </c>
      <c r="G26" s="22">
        <f t="shared" si="2"/>
        <v>196022.28110863408</v>
      </c>
      <c r="H26" s="22">
        <f t="shared" si="3"/>
        <v>190284.80769861687</v>
      </c>
      <c r="I26" s="22">
        <f t="shared" si="4"/>
        <v>218727.39557708733</v>
      </c>
      <c r="J26" s="44">
        <f t="shared" si="11"/>
        <v>5664.8381015884997</v>
      </c>
      <c r="K26" s="45">
        <f t="shared" si="12"/>
        <v>5462.7217521134025</v>
      </c>
      <c r="L26" s="46">
        <f t="shared" si="13"/>
        <v>6190.3979880307734</v>
      </c>
      <c r="M26" s="44">
        <f t="shared" si="14"/>
        <v>7194.3443890173949</v>
      </c>
      <c r="N26" s="45">
        <f t="shared" si="15"/>
        <v>8194.0826281701047</v>
      </c>
      <c r="O26" s="46">
        <f t="shared" si="16"/>
        <v>12380.795976061547</v>
      </c>
      <c r="P26" s="40"/>
      <c r="Q26" s="40"/>
      <c r="R26" s="40"/>
    </row>
    <row r="27" spans="1:18">
      <c r="A27" s="9">
        <v>19</v>
      </c>
      <c r="B27" s="5">
        <v>44211</v>
      </c>
      <c r="C27" s="47">
        <v>2</v>
      </c>
      <c r="D27" s="57">
        <v>1.27</v>
      </c>
      <c r="E27" s="58">
        <v>1.5</v>
      </c>
      <c r="F27" s="59">
        <v>2</v>
      </c>
      <c r="G27" s="22">
        <f t="shared" si="2"/>
        <v>203490.73001887303</v>
      </c>
      <c r="H27" s="22">
        <f t="shared" si="3"/>
        <v>198847.62404505463</v>
      </c>
      <c r="I27" s="22">
        <f t="shared" si="4"/>
        <v>231851.03931171258</v>
      </c>
      <c r="J27" s="44">
        <f t="shared" si="11"/>
        <v>5880.6684332590221</v>
      </c>
      <c r="K27" s="45">
        <f t="shared" si="12"/>
        <v>5708.544230958506</v>
      </c>
      <c r="L27" s="46">
        <f t="shared" si="13"/>
        <v>6561.8218673126194</v>
      </c>
      <c r="M27" s="44">
        <f t="shared" si="14"/>
        <v>7468.448910238958</v>
      </c>
      <c r="N27" s="45">
        <f t="shared" si="15"/>
        <v>8562.8163464377594</v>
      </c>
      <c r="O27" s="46">
        <f t="shared" si="16"/>
        <v>13123.643734625239</v>
      </c>
      <c r="P27" s="40"/>
      <c r="Q27" s="40"/>
      <c r="R27" s="40"/>
    </row>
    <row r="28" spans="1:18">
      <c r="A28" s="9">
        <v>20</v>
      </c>
      <c r="B28" s="5">
        <v>44214</v>
      </c>
      <c r="C28" s="47">
        <v>2</v>
      </c>
      <c r="D28" s="57">
        <v>1.27</v>
      </c>
      <c r="E28" s="58">
        <v>1.5</v>
      </c>
      <c r="F28" s="59">
        <v>2</v>
      </c>
      <c r="G28" s="22">
        <f t="shared" si="2"/>
        <v>211243.7268325921</v>
      </c>
      <c r="H28" s="22">
        <f t="shared" si="3"/>
        <v>207795.7671270821</v>
      </c>
      <c r="I28" s="22">
        <f t="shared" si="4"/>
        <v>245762.10167041534</v>
      </c>
      <c r="J28" s="44">
        <f t="shared" si="11"/>
        <v>6104.7219005661909</v>
      </c>
      <c r="K28" s="45">
        <f t="shared" si="12"/>
        <v>5965.4287213516391</v>
      </c>
      <c r="L28" s="46">
        <f t="shared" si="13"/>
        <v>6955.5311793513774</v>
      </c>
      <c r="M28" s="44">
        <f t="shared" si="14"/>
        <v>7752.9968137190626</v>
      </c>
      <c r="N28" s="45">
        <f t="shared" si="15"/>
        <v>8948.1430820274581</v>
      </c>
      <c r="O28" s="46">
        <f t="shared" si="16"/>
        <v>13911.062358702755</v>
      </c>
      <c r="P28" s="40"/>
      <c r="Q28" s="40"/>
      <c r="R28" s="40"/>
    </row>
    <row r="29" spans="1:18">
      <c r="A29" s="9">
        <v>21</v>
      </c>
      <c r="B29" s="5">
        <v>44217</v>
      </c>
      <c r="C29" s="47">
        <v>1</v>
      </c>
      <c r="D29" s="57">
        <v>1.27</v>
      </c>
      <c r="E29" s="58">
        <v>1.5</v>
      </c>
      <c r="F29" s="80">
        <v>2</v>
      </c>
      <c r="G29" s="22">
        <f t="shared" si="2"/>
        <v>219292.11282491387</v>
      </c>
      <c r="H29" s="22">
        <f t="shared" si="3"/>
        <v>217146.5766478008</v>
      </c>
      <c r="I29" s="22">
        <f t="shared" si="4"/>
        <v>260507.82777064026</v>
      </c>
      <c r="J29" s="44">
        <f t="shared" si="11"/>
        <v>6337.3118049777631</v>
      </c>
      <c r="K29" s="45">
        <f t="shared" si="12"/>
        <v>6233.8730138124629</v>
      </c>
      <c r="L29" s="46">
        <f t="shared" si="13"/>
        <v>7372.8630501124599</v>
      </c>
      <c r="M29" s="44">
        <f t="shared" si="14"/>
        <v>8048.3859923217597</v>
      </c>
      <c r="N29" s="45">
        <f t="shared" si="15"/>
        <v>9350.8095207186943</v>
      </c>
      <c r="O29" s="46">
        <f t="shared" si="16"/>
        <v>14745.72610022492</v>
      </c>
      <c r="P29" s="40"/>
      <c r="Q29" s="40"/>
      <c r="R29" s="40"/>
    </row>
    <row r="30" spans="1:18">
      <c r="A30" s="9">
        <v>22</v>
      </c>
      <c r="B30" s="5">
        <v>44218</v>
      </c>
      <c r="C30" s="47">
        <v>1</v>
      </c>
      <c r="D30" s="57">
        <v>1.27</v>
      </c>
      <c r="E30" s="58">
        <v>1.5</v>
      </c>
      <c r="F30" s="80">
        <v>2</v>
      </c>
      <c r="G30" s="22">
        <f t="shared" si="2"/>
        <v>227647.14232354308</v>
      </c>
      <c r="H30" s="22">
        <f t="shared" si="3"/>
        <v>226918.17259695183</v>
      </c>
      <c r="I30" s="22">
        <f t="shared" si="4"/>
        <v>276138.29743687867</v>
      </c>
      <c r="J30" s="44">
        <f t="shared" si="11"/>
        <v>6578.7633847474162</v>
      </c>
      <c r="K30" s="45">
        <f t="shared" si="12"/>
        <v>6514.3972994340238</v>
      </c>
      <c r="L30" s="46">
        <f t="shared" si="13"/>
        <v>7815.2348331192079</v>
      </c>
      <c r="M30" s="44">
        <f t="shared" si="14"/>
        <v>8355.0294986292192</v>
      </c>
      <c r="N30" s="45">
        <f t="shared" si="15"/>
        <v>9771.5959491510366</v>
      </c>
      <c r="O30" s="46">
        <f t="shared" si="16"/>
        <v>15630.469666238416</v>
      </c>
      <c r="P30" s="40"/>
      <c r="Q30" s="40"/>
      <c r="R30" s="40"/>
    </row>
    <row r="31" spans="1:18">
      <c r="A31" s="9">
        <v>23</v>
      </c>
      <c r="B31" s="5">
        <v>44223</v>
      </c>
      <c r="C31" s="47">
        <v>1</v>
      </c>
      <c r="D31" s="57">
        <v>1.27</v>
      </c>
      <c r="E31" s="58">
        <v>1.5</v>
      </c>
      <c r="F31" s="59">
        <v>2</v>
      </c>
      <c r="G31" s="22">
        <f t="shared" si="2"/>
        <v>236320.49844607007</v>
      </c>
      <c r="H31" s="22">
        <f t="shared" si="3"/>
        <v>237129.49036381466</v>
      </c>
      <c r="I31" s="22">
        <f t="shared" si="4"/>
        <v>292706.59528309142</v>
      </c>
      <c r="J31" s="44">
        <f t="shared" si="11"/>
        <v>6829.4142697062925</v>
      </c>
      <c r="K31" s="45">
        <f t="shared" si="12"/>
        <v>6807.5451779085543</v>
      </c>
      <c r="L31" s="46">
        <f t="shared" si="13"/>
        <v>8284.1489231063606</v>
      </c>
      <c r="M31" s="44">
        <f t="shared" si="14"/>
        <v>8673.3561225269914</v>
      </c>
      <c r="N31" s="45">
        <f t="shared" si="15"/>
        <v>10211.31776686283</v>
      </c>
      <c r="O31" s="46">
        <f t="shared" si="16"/>
        <v>16568.297846212721</v>
      </c>
      <c r="P31" s="40"/>
      <c r="Q31" s="40"/>
      <c r="R31" s="40"/>
    </row>
    <row r="32" spans="1:18">
      <c r="A32" s="9">
        <v>24</v>
      </c>
      <c r="B32" s="5">
        <v>44235</v>
      </c>
      <c r="C32" s="47">
        <v>1</v>
      </c>
      <c r="D32" s="57">
        <v>1.27</v>
      </c>
      <c r="E32" s="58">
        <v>1.5</v>
      </c>
      <c r="F32" s="59">
        <v>2</v>
      </c>
      <c r="G32" s="22">
        <f t="shared" si="2"/>
        <v>245324.30943686533</v>
      </c>
      <c r="H32" s="22">
        <f t="shared" si="3"/>
        <v>247800.31743018632</v>
      </c>
      <c r="I32" s="22">
        <f t="shared" si="4"/>
        <v>310268.99100007687</v>
      </c>
      <c r="J32" s="44">
        <f t="shared" si="11"/>
        <v>7089.6149533821017</v>
      </c>
      <c r="K32" s="45">
        <f t="shared" si="12"/>
        <v>7113.8847109144399</v>
      </c>
      <c r="L32" s="46">
        <f t="shared" si="13"/>
        <v>8781.1978584927419</v>
      </c>
      <c r="M32" s="44">
        <f t="shared" si="14"/>
        <v>9003.8109907952694</v>
      </c>
      <c r="N32" s="45">
        <f t="shared" si="15"/>
        <v>10670.827066371659</v>
      </c>
      <c r="O32" s="46">
        <f t="shared" si="16"/>
        <v>17562.395716985484</v>
      </c>
      <c r="P32" s="40"/>
      <c r="Q32" s="40"/>
      <c r="R32" s="40"/>
    </row>
    <row r="33" spans="1:18">
      <c r="A33" s="9">
        <v>25</v>
      </c>
      <c r="B33" s="5">
        <v>44237</v>
      </c>
      <c r="C33" s="47">
        <v>1</v>
      </c>
      <c r="D33" s="57">
        <v>1.27</v>
      </c>
      <c r="E33" s="58">
        <v>1.5</v>
      </c>
      <c r="F33" s="59">
        <v>2</v>
      </c>
      <c r="G33" s="22">
        <f t="shared" si="2"/>
        <v>254671.1656264099</v>
      </c>
      <c r="H33" s="22">
        <f t="shared" si="3"/>
        <v>258951.33171454471</v>
      </c>
      <c r="I33" s="22">
        <f t="shared" si="4"/>
        <v>328885.13046008151</v>
      </c>
      <c r="J33" s="44">
        <f t="shared" si="11"/>
        <v>7359.7292831059594</v>
      </c>
      <c r="K33" s="45">
        <f t="shared" si="12"/>
        <v>7434.0095229055896</v>
      </c>
      <c r="L33" s="46">
        <f t="shared" si="13"/>
        <v>9308.0697300023057</v>
      </c>
      <c r="M33" s="44">
        <f t="shared" si="14"/>
        <v>9346.8561895445691</v>
      </c>
      <c r="N33" s="45">
        <f t="shared" si="15"/>
        <v>11151.014284358385</v>
      </c>
      <c r="O33" s="46">
        <f t="shared" si="16"/>
        <v>18616.139460004611</v>
      </c>
      <c r="P33" s="40"/>
      <c r="Q33" s="40"/>
      <c r="R33" s="40"/>
    </row>
    <row r="34" spans="1:18">
      <c r="A34" s="9">
        <v>26</v>
      </c>
      <c r="B34" s="5">
        <v>44239</v>
      </c>
      <c r="C34" s="47">
        <v>2</v>
      </c>
      <c r="D34" s="57">
        <v>1.27</v>
      </c>
      <c r="E34" s="58">
        <v>1.5</v>
      </c>
      <c r="F34" s="80">
        <v>-1</v>
      </c>
      <c r="G34" s="22">
        <f t="shared" si="2"/>
        <v>264374.13703677611</v>
      </c>
      <c r="H34" s="22">
        <f t="shared" si="3"/>
        <v>270604.14164169924</v>
      </c>
      <c r="I34" s="22">
        <f t="shared" si="4"/>
        <v>319018.57654627907</v>
      </c>
      <c r="J34" s="44">
        <f t="shared" si="11"/>
        <v>7640.1349687922966</v>
      </c>
      <c r="K34" s="45">
        <f t="shared" si="12"/>
        <v>7768.5399514363407</v>
      </c>
      <c r="L34" s="46">
        <f t="shared" si="13"/>
        <v>9866.5539138024451</v>
      </c>
      <c r="M34" s="44">
        <f t="shared" si="14"/>
        <v>9702.9714103662172</v>
      </c>
      <c r="N34" s="45">
        <f t="shared" si="15"/>
        <v>11652.809927154511</v>
      </c>
      <c r="O34" s="46">
        <f t="shared" si="16"/>
        <v>-9866.5539138024451</v>
      </c>
      <c r="P34" s="40"/>
      <c r="Q34" s="40"/>
      <c r="R34" s="40"/>
    </row>
    <row r="35" spans="1:18">
      <c r="A35" s="9">
        <v>27</v>
      </c>
      <c r="B35" s="5">
        <v>44242</v>
      </c>
      <c r="C35" s="47">
        <v>2</v>
      </c>
      <c r="D35" s="57">
        <v>1.27</v>
      </c>
      <c r="E35" s="58">
        <v>1.5</v>
      </c>
      <c r="F35" s="80">
        <v>2</v>
      </c>
      <c r="G35" s="22">
        <f t="shared" si="2"/>
        <v>274446.79165787727</v>
      </c>
      <c r="H35" s="22">
        <f t="shared" si="3"/>
        <v>282781.32801557571</v>
      </c>
      <c r="I35" s="22">
        <f t="shared" si="4"/>
        <v>338159.69113905582</v>
      </c>
      <c r="J35" s="44">
        <f t="shared" si="11"/>
        <v>7931.2241111032827</v>
      </c>
      <c r="K35" s="45">
        <f t="shared" si="12"/>
        <v>8118.1242492509773</v>
      </c>
      <c r="L35" s="46">
        <f t="shared" si="13"/>
        <v>9570.5572963883715</v>
      </c>
      <c r="M35" s="44">
        <f t="shared" si="14"/>
        <v>10072.654621101168</v>
      </c>
      <c r="N35" s="45">
        <f t="shared" si="15"/>
        <v>12177.186373876466</v>
      </c>
      <c r="O35" s="46">
        <f t="shared" si="16"/>
        <v>19141.114592776743</v>
      </c>
      <c r="P35" s="40"/>
      <c r="Q35" s="40"/>
      <c r="R35" s="40"/>
    </row>
    <row r="36" spans="1:18">
      <c r="A36" s="9">
        <v>28</v>
      </c>
      <c r="B36" s="5">
        <v>44244</v>
      </c>
      <c r="C36" s="47">
        <v>2</v>
      </c>
      <c r="D36" s="57">
        <v>1.27</v>
      </c>
      <c r="E36" s="58">
        <v>1.5</v>
      </c>
      <c r="F36" s="59">
        <v>-1</v>
      </c>
      <c r="G36" s="22">
        <f t="shared" si="2"/>
        <v>284903.21442004241</v>
      </c>
      <c r="H36" s="22">
        <f t="shared" si="3"/>
        <v>295506.4877762766</v>
      </c>
      <c r="I36" s="22">
        <f t="shared" si="4"/>
        <v>328014.90040488413</v>
      </c>
      <c r="J36" s="44">
        <f t="shared" si="11"/>
        <v>8233.403749736317</v>
      </c>
      <c r="K36" s="45">
        <f t="shared" si="12"/>
        <v>8483.4398404672702</v>
      </c>
      <c r="L36" s="46">
        <f t="shared" si="13"/>
        <v>10144.790734171675</v>
      </c>
      <c r="M36" s="44">
        <f t="shared" si="14"/>
        <v>10456.422762165123</v>
      </c>
      <c r="N36" s="45">
        <f t="shared" si="15"/>
        <v>12725.159760700906</v>
      </c>
      <c r="O36" s="46">
        <f t="shared" si="16"/>
        <v>-10144.790734171675</v>
      </c>
      <c r="P36" s="40"/>
      <c r="Q36" s="40"/>
      <c r="R36" s="40"/>
    </row>
    <row r="37" spans="1:18">
      <c r="A37" s="9">
        <v>29</v>
      </c>
      <c r="B37" s="5">
        <v>44259</v>
      </c>
      <c r="C37" s="47">
        <v>2</v>
      </c>
      <c r="D37" s="57">
        <v>1.27</v>
      </c>
      <c r="E37" s="58">
        <v>-1</v>
      </c>
      <c r="F37" s="59">
        <v>-1</v>
      </c>
      <c r="G37" s="22">
        <f t="shared" si="2"/>
        <v>295758.02688944602</v>
      </c>
      <c r="H37" s="22">
        <f t="shared" si="3"/>
        <v>286641.29314298829</v>
      </c>
      <c r="I37" s="22">
        <f t="shared" si="4"/>
        <v>318174.4533927376</v>
      </c>
      <c r="J37" s="44">
        <f t="shared" si="11"/>
        <v>8547.0964326012727</v>
      </c>
      <c r="K37" s="45">
        <f t="shared" si="12"/>
        <v>8865.1946332882981</v>
      </c>
      <c r="L37" s="46">
        <f t="shared" si="13"/>
        <v>9840.4470121465238</v>
      </c>
      <c r="M37" s="44">
        <f t="shared" si="14"/>
        <v>10854.812469403616</v>
      </c>
      <c r="N37" s="45">
        <f t="shared" si="15"/>
        <v>-8865.1946332882981</v>
      </c>
      <c r="O37" s="46">
        <f t="shared" si="16"/>
        <v>-9840.4470121465238</v>
      </c>
      <c r="P37" s="40"/>
      <c r="Q37" s="40"/>
      <c r="R37" s="40"/>
    </row>
    <row r="38" spans="1:18">
      <c r="A38" s="9">
        <v>30</v>
      </c>
      <c r="B38" s="5">
        <v>44260</v>
      </c>
      <c r="C38" s="47">
        <v>1</v>
      </c>
      <c r="D38" s="57">
        <v>1.27</v>
      </c>
      <c r="E38" s="58">
        <v>1.5</v>
      </c>
      <c r="F38" s="59">
        <v>2</v>
      </c>
      <c r="G38" s="22">
        <f t="shared" si="2"/>
        <v>307026.40771393391</v>
      </c>
      <c r="H38" s="22">
        <f t="shared" si="3"/>
        <v>299540.15133442276</v>
      </c>
      <c r="I38" s="22">
        <f t="shared" si="4"/>
        <v>337264.92059630185</v>
      </c>
      <c r="J38" s="44">
        <f t="shared" si="11"/>
        <v>8872.7408066833796</v>
      </c>
      <c r="K38" s="45">
        <f t="shared" si="12"/>
        <v>8599.2387942896476</v>
      </c>
      <c r="L38" s="46">
        <f t="shared" si="13"/>
        <v>9545.2336017821272</v>
      </c>
      <c r="M38" s="44">
        <f t="shared" si="14"/>
        <v>11268.380824487893</v>
      </c>
      <c r="N38" s="45">
        <f t="shared" si="15"/>
        <v>12898.858191434472</v>
      </c>
      <c r="O38" s="46">
        <f t="shared" si="16"/>
        <v>19090.467203564254</v>
      </c>
      <c r="P38" s="40"/>
      <c r="Q38" s="40"/>
      <c r="R38" s="40"/>
    </row>
    <row r="39" spans="1:18">
      <c r="A39" s="9">
        <v>31</v>
      </c>
      <c r="B39" s="5">
        <v>44263</v>
      </c>
      <c r="C39" s="47">
        <v>1</v>
      </c>
      <c r="D39" s="57">
        <v>1.27</v>
      </c>
      <c r="E39" s="60">
        <v>1.5</v>
      </c>
      <c r="F39" s="59">
        <v>2</v>
      </c>
      <c r="G39" s="22">
        <f t="shared" si="2"/>
        <v>318724.11384783476</v>
      </c>
      <c r="H39" s="22">
        <f t="shared" si="3"/>
        <v>313019.45814447181</v>
      </c>
      <c r="I39" s="22">
        <f t="shared" si="4"/>
        <v>357500.81583207997</v>
      </c>
      <c r="J39" s="44">
        <f t="shared" si="11"/>
        <v>9210.7922314180159</v>
      </c>
      <c r="K39" s="45">
        <f t="shared" si="12"/>
        <v>8986.2045400326824</v>
      </c>
      <c r="L39" s="46">
        <f t="shared" si="13"/>
        <v>10117.947617889055</v>
      </c>
      <c r="M39" s="44">
        <f t="shared" si="14"/>
        <v>11697.70613390088</v>
      </c>
      <c r="N39" s="45">
        <f t="shared" si="15"/>
        <v>13479.306810049024</v>
      </c>
      <c r="O39" s="46">
        <f t="shared" si="16"/>
        <v>20235.895235778109</v>
      </c>
      <c r="P39" s="40"/>
      <c r="Q39" s="40"/>
      <c r="R39" s="40"/>
    </row>
    <row r="40" spans="1:18">
      <c r="A40" s="9">
        <v>32</v>
      </c>
      <c r="B40" s="5">
        <v>44267</v>
      </c>
      <c r="C40" s="47">
        <v>1</v>
      </c>
      <c r="D40" s="57">
        <v>1.27</v>
      </c>
      <c r="E40" s="60">
        <v>1.5</v>
      </c>
      <c r="F40" s="59">
        <v>2</v>
      </c>
      <c r="G40" s="22">
        <f t="shared" si="2"/>
        <v>330867.50258543727</v>
      </c>
      <c r="H40" s="22">
        <f t="shared" si="3"/>
        <v>327105.33376097307</v>
      </c>
      <c r="I40" s="22">
        <f t="shared" si="4"/>
        <v>378950.86478200479</v>
      </c>
      <c r="J40" s="44">
        <f t="shared" si="11"/>
        <v>9561.7234154350426</v>
      </c>
      <c r="K40" s="45">
        <f t="shared" si="12"/>
        <v>9390.5837443341534</v>
      </c>
      <c r="L40" s="46">
        <f t="shared" si="13"/>
        <v>10725.024474962398</v>
      </c>
      <c r="M40" s="44">
        <f t="shared" si="14"/>
        <v>12143.388737602505</v>
      </c>
      <c r="N40" s="45">
        <f t="shared" si="15"/>
        <v>14085.875616501231</v>
      </c>
      <c r="O40" s="46">
        <f t="shared" si="16"/>
        <v>21450.048949924796</v>
      </c>
      <c r="P40" s="40"/>
      <c r="Q40" s="40"/>
      <c r="R40" s="40"/>
    </row>
    <row r="41" spans="1:18">
      <c r="A41" s="9">
        <v>33</v>
      </c>
      <c r="B41" s="5">
        <v>44270</v>
      </c>
      <c r="C41" s="47">
        <v>1</v>
      </c>
      <c r="D41" s="57">
        <v>1.27</v>
      </c>
      <c r="E41" s="60">
        <v>1.5</v>
      </c>
      <c r="F41" s="80">
        <v>2</v>
      </c>
      <c r="G41" s="22">
        <f t="shared" si="2"/>
        <v>343473.55443394242</v>
      </c>
      <c r="H41" s="22">
        <f t="shared" si="3"/>
        <v>341825.07378021686</v>
      </c>
      <c r="I41" s="22">
        <f t="shared" si="4"/>
        <v>401687.91666892509</v>
      </c>
      <c r="J41" s="44">
        <f t="shared" si="11"/>
        <v>9926.0250775631175</v>
      </c>
      <c r="K41" s="45">
        <f t="shared" si="12"/>
        <v>9813.1600128291921</v>
      </c>
      <c r="L41" s="46">
        <f t="shared" si="13"/>
        <v>11368.525943460143</v>
      </c>
      <c r="M41" s="44">
        <f t="shared" si="14"/>
        <v>12606.05184850516</v>
      </c>
      <c r="N41" s="45">
        <f t="shared" si="15"/>
        <v>14719.740019243789</v>
      </c>
      <c r="O41" s="46">
        <f t="shared" si="16"/>
        <v>22737.051886920286</v>
      </c>
      <c r="P41" s="40"/>
      <c r="Q41" s="40"/>
      <c r="R41" s="40"/>
    </row>
    <row r="42" spans="1:18">
      <c r="A42" s="9">
        <v>34</v>
      </c>
      <c r="B42" s="5">
        <v>44271</v>
      </c>
      <c r="C42" s="47">
        <v>1</v>
      </c>
      <c r="D42" s="57">
        <v>1.27</v>
      </c>
      <c r="E42" s="60">
        <v>1.5</v>
      </c>
      <c r="F42" s="80">
        <v>2</v>
      </c>
      <c r="G42" s="22">
        <f t="shared" si="2"/>
        <v>356559.89685787563</v>
      </c>
      <c r="H42" s="22">
        <f t="shared" si="3"/>
        <v>357207.2021003266</v>
      </c>
      <c r="I42" s="22">
        <f t="shared" si="4"/>
        <v>425789.19166906062</v>
      </c>
      <c r="J42" s="44">
        <f t="shared" si="11"/>
        <v>10304.206633018272</v>
      </c>
      <c r="K42" s="45">
        <f t="shared" si="12"/>
        <v>10254.752213406506</v>
      </c>
      <c r="L42" s="46">
        <f t="shared" si="13"/>
        <v>12050.637500067753</v>
      </c>
      <c r="M42" s="44">
        <f>IF(D42="","",J42*D42)</f>
        <v>13086.342423933205</v>
      </c>
      <c r="N42" s="45">
        <f t="shared" si="15"/>
        <v>15382.128320109758</v>
      </c>
      <c r="O42" s="46">
        <f t="shared" si="16"/>
        <v>24101.275000135505</v>
      </c>
      <c r="P42" s="40"/>
      <c r="Q42" s="40"/>
      <c r="R42" s="40"/>
    </row>
    <row r="43" spans="1:18">
      <c r="A43" s="3">
        <v>35</v>
      </c>
      <c r="B43" s="5">
        <v>44280</v>
      </c>
      <c r="C43" s="47">
        <v>2</v>
      </c>
      <c r="D43" s="57">
        <v>1.27</v>
      </c>
      <c r="E43" s="60">
        <v>1.5</v>
      </c>
      <c r="F43" s="59">
        <v>2</v>
      </c>
      <c r="G43" s="22">
        <f>IF(D43="","",G42+M43)</f>
        <v>370144.82892816071</v>
      </c>
      <c r="H43" s="22">
        <f t="shared" ref="H43:I43" si="17">IF(E43="","",H42+N43)</f>
        <v>373281.52619484131</v>
      </c>
      <c r="I43" s="22">
        <f t="shared" si="17"/>
        <v>451336.54316920426</v>
      </c>
      <c r="J43" s="44">
        <f t="shared" si="11"/>
        <v>10696.796905736268</v>
      </c>
      <c r="K43" s="45">
        <f t="shared" si="12"/>
        <v>10716.216063009797</v>
      </c>
      <c r="L43" s="46">
        <f t="shared" si="13"/>
        <v>12773.675750071818</v>
      </c>
      <c r="M43" s="44">
        <f t="shared" si="14"/>
        <v>13584.93207028506</v>
      </c>
      <c r="N43" s="45">
        <f t="shared" si="15"/>
        <v>16074.324094514695</v>
      </c>
      <c r="O43" s="46">
        <f t="shared" si="16"/>
        <v>25547.351500143635</v>
      </c>
    </row>
    <row r="44" spans="1:18">
      <c r="A44" s="9">
        <v>36</v>
      </c>
      <c r="B44" s="5">
        <v>44284</v>
      </c>
      <c r="C44" s="47">
        <v>1</v>
      </c>
      <c r="D44" s="57">
        <v>1.27</v>
      </c>
      <c r="E44" s="60">
        <v>1.5</v>
      </c>
      <c r="F44" s="59">
        <v>2</v>
      </c>
      <c r="G44" s="22">
        <f t="shared" ref="G44:G58" si="18">IF(D44="","",G43+M44)</f>
        <v>384247.34691032366</v>
      </c>
      <c r="H44" s="22">
        <f t="shared" ref="H44:H58" si="19">IF(E44="","",H43+N44)</f>
        <v>390079.19487360917</v>
      </c>
      <c r="I44" s="22">
        <f t="shared" ref="I44:I58" si="20">IF(F44="","",I43+O44)</f>
        <v>478416.73575935652</v>
      </c>
      <c r="J44" s="44">
        <f>IF(G43="","",G43*0.03)</f>
        <v>11104.34486784482</v>
      </c>
      <c r="K44" s="45">
        <f t="shared" si="12"/>
        <v>11198.445785845239</v>
      </c>
      <c r="L44" s="46">
        <f t="shared" si="13"/>
        <v>13540.096295076128</v>
      </c>
      <c r="M44" s="44">
        <f>IF(D44="","",J44*D44)</f>
        <v>14102.517982162923</v>
      </c>
      <c r="N44" s="45">
        <f t="shared" si="15"/>
        <v>16797.668678767859</v>
      </c>
      <c r="O44" s="46">
        <f t="shared" si="16"/>
        <v>27080.192590152255</v>
      </c>
    </row>
    <row r="45" spans="1:18">
      <c r="A45" s="9">
        <v>37</v>
      </c>
      <c r="B45" s="5">
        <v>44304</v>
      </c>
      <c r="C45" s="47">
        <v>1</v>
      </c>
      <c r="D45" s="57">
        <v>1.27</v>
      </c>
      <c r="E45" s="58">
        <v>1.5</v>
      </c>
      <c r="F45" s="59">
        <v>2</v>
      </c>
      <c r="G45" s="22">
        <f t="shared" si="18"/>
        <v>398887.17082760698</v>
      </c>
      <c r="H45" s="22">
        <f t="shared" si="19"/>
        <v>407632.75864292157</v>
      </c>
      <c r="I45" s="22">
        <f t="shared" si="20"/>
        <v>507121.73990491789</v>
      </c>
      <c r="J45" s="44">
        <f t="shared" si="11"/>
        <v>11527.42040730971</v>
      </c>
      <c r="K45" s="45">
        <f t="shared" si="12"/>
        <v>11702.375846208275</v>
      </c>
      <c r="L45" s="46">
        <f t="shared" si="13"/>
        <v>14352.502072780695</v>
      </c>
      <c r="M45" s="44">
        <f t="shared" si="14"/>
        <v>14639.823917283331</v>
      </c>
      <c r="N45" s="45">
        <f t="shared" si="15"/>
        <v>17553.563769312412</v>
      </c>
      <c r="O45" s="46">
        <f t="shared" si="16"/>
        <v>28705.00414556139</v>
      </c>
    </row>
    <row r="46" spans="1:18">
      <c r="A46" s="9">
        <v>38</v>
      </c>
      <c r="B46" s="5">
        <v>44309</v>
      </c>
      <c r="C46" s="47">
        <v>1</v>
      </c>
      <c r="D46" s="57">
        <v>1.27</v>
      </c>
      <c r="E46" s="58">
        <v>1.5</v>
      </c>
      <c r="F46" s="59">
        <v>2</v>
      </c>
      <c r="G46" s="22">
        <f t="shared" si="18"/>
        <v>414084.77203613881</v>
      </c>
      <c r="H46" s="22">
        <f t="shared" si="19"/>
        <v>425976.23278185306</v>
      </c>
      <c r="I46" s="22">
        <f t="shared" si="20"/>
        <v>537549.04429921298</v>
      </c>
      <c r="J46" s="44">
        <f t="shared" si="11"/>
        <v>11966.615124828209</v>
      </c>
      <c r="K46" s="45">
        <f t="shared" si="12"/>
        <v>12228.982759287646</v>
      </c>
      <c r="L46" s="46">
        <f t="shared" si="13"/>
        <v>15213.652197147536</v>
      </c>
      <c r="M46" s="44">
        <f t="shared" si="14"/>
        <v>15197.601208531827</v>
      </c>
      <c r="N46" s="45">
        <f t="shared" si="15"/>
        <v>18343.474138931469</v>
      </c>
      <c r="O46" s="46">
        <f t="shared" si="16"/>
        <v>30427.304394295072</v>
      </c>
    </row>
    <row r="47" spans="1:18">
      <c r="A47" s="9">
        <v>39</v>
      </c>
      <c r="B47" s="5">
        <v>44316</v>
      </c>
      <c r="C47" s="47">
        <v>1</v>
      </c>
      <c r="D47" s="57">
        <v>1.27</v>
      </c>
      <c r="E47" s="58">
        <v>1.5</v>
      </c>
      <c r="F47" s="59">
        <v>2</v>
      </c>
      <c r="G47" s="22">
        <f t="shared" si="18"/>
        <v>429861.40185071569</v>
      </c>
      <c r="H47" s="22">
        <f t="shared" si="19"/>
        <v>445145.16325703647</v>
      </c>
      <c r="I47" s="22">
        <f t="shared" si="20"/>
        <v>569801.98695716576</v>
      </c>
      <c r="J47" s="44">
        <f t="shared" si="11"/>
        <v>12422.543161084164</v>
      </c>
      <c r="K47" s="45">
        <f t="shared" si="12"/>
        <v>12779.286983455591</v>
      </c>
      <c r="L47" s="46">
        <f t="shared" si="13"/>
        <v>16126.471328976389</v>
      </c>
      <c r="M47" s="44">
        <f t="shared" si="14"/>
        <v>15776.629814576889</v>
      </c>
      <c r="N47" s="45">
        <f t="shared" si="15"/>
        <v>19168.930475183388</v>
      </c>
      <c r="O47" s="46">
        <f t="shared" si="16"/>
        <v>32252.942657952779</v>
      </c>
    </row>
    <row r="48" spans="1:18">
      <c r="A48" s="9">
        <v>40</v>
      </c>
      <c r="B48" s="5">
        <v>44350</v>
      </c>
      <c r="C48" s="47">
        <v>1</v>
      </c>
      <c r="D48" s="57">
        <v>1.27</v>
      </c>
      <c r="E48" s="58">
        <v>1.5</v>
      </c>
      <c r="F48" s="59">
        <v>2</v>
      </c>
      <c r="G48" s="22">
        <f t="shared" si="18"/>
        <v>446239.12126122793</v>
      </c>
      <c r="H48" s="22">
        <f t="shared" si="19"/>
        <v>465176.69560360309</v>
      </c>
      <c r="I48" s="22">
        <f t="shared" si="20"/>
        <v>603990.10617459565</v>
      </c>
      <c r="J48" s="44">
        <f t="shared" si="11"/>
        <v>12895.842055521471</v>
      </c>
      <c r="K48" s="45">
        <f t="shared" si="12"/>
        <v>13354.354897711093</v>
      </c>
      <c r="L48" s="46">
        <f t="shared" si="13"/>
        <v>17094.059608714972</v>
      </c>
      <c r="M48" s="44">
        <f t="shared" si="14"/>
        <v>16377.719410512267</v>
      </c>
      <c r="N48" s="45">
        <f t="shared" si="15"/>
        <v>20031.532346566641</v>
      </c>
      <c r="O48" s="46">
        <f t="shared" si="16"/>
        <v>34188.119217429943</v>
      </c>
    </row>
    <row r="49" spans="1:15">
      <c r="A49" s="9">
        <v>41</v>
      </c>
      <c r="B49" s="5">
        <v>44369</v>
      </c>
      <c r="C49" s="47">
        <v>1</v>
      </c>
      <c r="D49" s="57">
        <v>1.27</v>
      </c>
      <c r="E49" s="58">
        <v>1.5</v>
      </c>
      <c r="F49" s="59">
        <v>2</v>
      </c>
      <c r="G49" s="22">
        <f t="shared" si="18"/>
        <v>463240.83178128069</v>
      </c>
      <c r="H49" s="22">
        <f t="shared" si="19"/>
        <v>486109.64690576523</v>
      </c>
      <c r="I49" s="22">
        <f t="shared" si="20"/>
        <v>640229.51254507143</v>
      </c>
      <c r="J49" s="44">
        <f t="shared" si="11"/>
        <v>13387.173637836837</v>
      </c>
      <c r="K49" s="45">
        <f t="shared" si="12"/>
        <v>13955.300868108092</v>
      </c>
      <c r="L49" s="46">
        <f t="shared" si="13"/>
        <v>18119.703185237868</v>
      </c>
      <c r="M49" s="44">
        <f t="shared" si="14"/>
        <v>17001.710520052784</v>
      </c>
      <c r="N49" s="45">
        <f t="shared" si="15"/>
        <v>20932.951302162139</v>
      </c>
      <c r="O49" s="46">
        <f t="shared" si="16"/>
        <v>36239.406370475735</v>
      </c>
    </row>
    <row r="50" spans="1:15">
      <c r="A50" s="9">
        <v>42</v>
      </c>
      <c r="B50" s="5">
        <v>44386</v>
      </c>
      <c r="C50" s="47">
        <v>1</v>
      </c>
      <c r="D50" s="57">
        <v>1.27</v>
      </c>
      <c r="E50" s="58">
        <v>1.5</v>
      </c>
      <c r="F50" s="59">
        <v>2</v>
      </c>
      <c r="G50" s="22">
        <f t="shared" si="18"/>
        <v>480890.30747214751</v>
      </c>
      <c r="H50" s="22">
        <f t="shared" si="19"/>
        <v>507984.58101652469</v>
      </c>
      <c r="I50" s="22">
        <f t="shared" si="20"/>
        <v>678643.28329777566</v>
      </c>
      <c r="J50" s="44">
        <f t="shared" si="11"/>
        <v>13897.224953438421</v>
      </c>
      <c r="K50" s="45">
        <f t="shared" si="12"/>
        <v>14583.289407172957</v>
      </c>
      <c r="L50" s="46">
        <f t="shared" si="13"/>
        <v>19206.885376352144</v>
      </c>
      <c r="M50" s="44">
        <f t="shared" si="14"/>
        <v>17649.475690866795</v>
      </c>
      <c r="N50" s="45">
        <f t="shared" si="15"/>
        <v>21874.934110759437</v>
      </c>
      <c r="O50" s="46">
        <f t="shared" si="16"/>
        <v>38413.770752704288</v>
      </c>
    </row>
    <row r="51" spans="1:15">
      <c r="A51" s="9">
        <v>43</v>
      </c>
      <c r="B51" s="5">
        <v>44389</v>
      </c>
      <c r="C51" s="47">
        <v>2</v>
      </c>
      <c r="D51" s="57">
        <v>1.27</v>
      </c>
      <c r="E51" s="58">
        <v>1.5</v>
      </c>
      <c r="F51" s="80">
        <v>-1</v>
      </c>
      <c r="G51" s="22">
        <f t="shared" si="18"/>
        <v>499212.22818683635</v>
      </c>
      <c r="H51" s="22">
        <f t="shared" si="19"/>
        <v>530843.88716226828</v>
      </c>
      <c r="I51" s="22">
        <f t="shared" si="20"/>
        <v>658283.98479884234</v>
      </c>
      <c r="J51" s="44">
        <f t="shared" si="11"/>
        <v>14426.709224164424</v>
      </c>
      <c r="K51" s="45">
        <f t="shared" si="12"/>
        <v>15239.53743049574</v>
      </c>
      <c r="L51" s="46">
        <f t="shared" si="13"/>
        <v>20359.298498933269</v>
      </c>
      <c r="M51" s="44">
        <f t="shared" si="14"/>
        <v>18321.920714688818</v>
      </c>
      <c r="N51" s="45">
        <f t="shared" si="15"/>
        <v>22859.306145743612</v>
      </c>
      <c r="O51" s="46">
        <f t="shared" si="16"/>
        <v>-20359.298498933269</v>
      </c>
    </row>
    <row r="52" spans="1:15">
      <c r="A52" s="9">
        <v>44</v>
      </c>
      <c r="B52" s="5">
        <v>44404</v>
      </c>
      <c r="C52" s="47">
        <v>2</v>
      </c>
      <c r="D52" s="57">
        <v>1.27</v>
      </c>
      <c r="E52" s="58">
        <v>1.5</v>
      </c>
      <c r="F52" s="59">
        <v>2</v>
      </c>
      <c r="G52" s="22">
        <f t="shared" si="18"/>
        <v>518232.21408075478</v>
      </c>
      <c r="H52" s="22">
        <f t="shared" si="19"/>
        <v>554731.86208457034</v>
      </c>
      <c r="I52" s="22">
        <f t="shared" si="20"/>
        <v>697781.02388677292</v>
      </c>
      <c r="J52" s="44">
        <f t="shared" si="11"/>
        <v>14976.366845605089</v>
      </c>
      <c r="K52" s="45">
        <f t="shared" si="12"/>
        <v>15925.316614868048</v>
      </c>
      <c r="L52" s="46">
        <f t="shared" si="13"/>
        <v>19748.519543965271</v>
      </c>
      <c r="M52" s="44">
        <f t="shared" si="14"/>
        <v>19019.985893918463</v>
      </c>
      <c r="N52" s="45">
        <f t="shared" si="15"/>
        <v>23887.974922302074</v>
      </c>
      <c r="O52" s="46">
        <f t="shared" si="16"/>
        <v>39497.039087930541</v>
      </c>
    </row>
    <row r="53" spans="1:15">
      <c r="A53" s="9">
        <v>45</v>
      </c>
      <c r="B53" s="5">
        <v>44406</v>
      </c>
      <c r="C53" s="47">
        <v>2</v>
      </c>
      <c r="D53" s="57">
        <v>1.27</v>
      </c>
      <c r="E53" s="58">
        <v>1.5</v>
      </c>
      <c r="F53" s="59">
        <v>2</v>
      </c>
      <c r="G53" s="22">
        <f t="shared" si="18"/>
        <v>537976.86143723154</v>
      </c>
      <c r="H53" s="22">
        <f t="shared" si="19"/>
        <v>579694.795878376</v>
      </c>
      <c r="I53" s="22">
        <f t="shared" si="20"/>
        <v>739647.88531997928</v>
      </c>
      <c r="J53" s="44">
        <f t="shared" si="11"/>
        <v>15546.966422422644</v>
      </c>
      <c r="K53" s="45">
        <f t="shared" si="12"/>
        <v>16641.95586253711</v>
      </c>
      <c r="L53" s="46">
        <f t="shared" si="13"/>
        <v>20933.430716603187</v>
      </c>
      <c r="M53" s="44">
        <f t="shared" si="14"/>
        <v>19744.647356476758</v>
      </c>
      <c r="N53" s="45">
        <f t="shared" si="15"/>
        <v>24962.933793805663</v>
      </c>
      <c r="O53" s="46">
        <f t="shared" si="16"/>
        <v>41866.861433206373</v>
      </c>
    </row>
    <row r="54" spans="1:15">
      <c r="A54" s="9">
        <v>46</v>
      </c>
      <c r="B54" s="5">
        <v>44411</v>
      </c>
      <c r="C54" s="47">
        <v>2</v>
      </c>
      <c r="D54" s="57">
        <v>1.27</v>
      </c>
      <c r="E54" s="58">
        <v>1.5</v>
      </c>
      <c r="F54" s="59">
        <v>2</v>
      </c>
      <c r="G54" s="22">
        <f t="shared" si="18"/>
        <v>558473.7798579901</v>
      </c>
      <c r="H54" s="22">
        <f t="shared" si="19"/>
        <v>605781.06169290293</v>
      </c>
      <c r="I54" s="22">
        <f t="shared" si="20"/>
        <v>784026.758439178</v>
      </c>
      <c r="J54" s="44">
        <f t="shared" si="11"/>
        <v>16139.305843116945</v>
      </c>
      <c r="K54" s="45">
        <f t="shared" si="12"/>
        <v>17390.843876351279</v>
      </c>
      <c r="L54" s="46">
        <f t="shared" si="13"/>
        <v>22189.436559599377</v>
      </c>
      <c r="M54" s="44">
        <f t="shared" si="14"/>
        <v>20496.91842075852</v>
      </c>
      <c r="N54" s="45">
        <f t="shared" si="15"/>
        <v>26086.265814526916</v>
      </c>
      <c r="O54" s="46">
        <f t="shared" si="16"/>
        <v>44378.873119198754</v>
      </c>
    </row>
    <row r="55" spans="1:15">
      <c r="A55" s="9">
        <v>47</v>
      </c>
      <c r="B55" s="5">
        <v>44411</v>
      </c>
      <c r="C55" s="47">
        <v>2</v>
      </c>
      <c r="D55" s="57">
        <v>1.27</v>
      </c>
      <c r="E55" s="58">
        <v>1.5</v>
      </c>
      <c r="F55" s="59">
        <v>2</v>
      </c>
      <c r="G55" s="22">
        <f t="shared" si="18"/>
        <v>579751.63087057951</v>
      </c>
      <c r="H55" s="22">
        <f t="shared" si="19"/>
        <v>633041.20946908358</v>
      </c>
      <c r="I55" s="22">
        <f t="shared" si="20"/>
        <v>831068.36394552863</v>
      </c>
      <c r="J55" s="44">
        <f t="shared" si="11"/>
        <v>16754.213395739702</v>
      </c>
      <c r="K55" s="45">
        <f t="shared" si="12"/>
        <v>18173.431850787088</v>
      </c>
      <c r="L55" s="46">
        <f t="shared" si="13"/>
        <v>23520.80275317534</v>
      </c>
      <c r="M55" s="44">
        <f t="shared" si="14"/>
        <v>21277.851012589421</v>
      </c>
      <c r="N55" s="45">
        <f t="shared" si="15"/>
        <v>27260.147776180631</v>
      </c>
      <c r="O55" s="46">
        <f t="shared" si="16"/>
        <v>47041.605506350679</v>
      </c>
    </row>
    <row r="56" spans="1:15">
      <c r="A56" s="9">
        <v>48</v>
      </c>
      <c r="B56" s="5">
        <v>44418</v>
      </c>
      <c r="C56" s="47">
        <v>2</v>
      </c>
      <c r="D56" s="57">
        <v>1.27</v>
      </c>
      <c r="E56" s="58">
        <v>1.5</v>
      </c>
      <c r="F56" s="59">
        <v>2</v>
      </c>
      <c r="G56" s="22">
        <f t="shared" si="18"/>
        <v>601840.16800674854</v>
      </c>
      <c r="H56" s="22">
        <f t="shared" si="19"/>
        <v>661528.06389519235</v>
      </c>
      <c r="I56" s="22">
        <f t="shared" si="20"/>
        <v>880932.46578226029</v>
      </c>
      <c r="J56" s="44">
        <f t="shared" si="11"/>
        <v>17392.548926117386</v>
      </c>
      <c r="K56" s="45">
        <f t="shared" si="12"/>
        <v>18991.236284072507</v>
      </c>
      <c r="L56" s="46">
        <f t="shared" si="13"/>
        <v>24932.050918365858</v>
      </c>
      <c r="M56" s="44">
        <f t="shared" si="14"/>
        <v>22088.537136169081</v>
      </c>
      <c r="N56" s="45">
        <f t="shared" si="15"/>
        <v>28486.854426108759</v>
      </c>
      <c r="O56" s="46">
        <f t="shared" si="16"/>
        <v>49864.101836731716</v>
      </c>
    </row>
    <row r="57" spans="1:15">
      <c r="A57" s="9">
        <v>49</v>
      </c>
      <c r="B57" s="5">
        <v>44425</v>
      </c>
      <c r="C57" s="47">
        <v>1</v>
      </c>
      <c r="D57" s="57">
        <v>1.27</v>
      </c>
      <c r="E57" s="58">
        <v>1.5</v>
      </c>
      <c r="F57" s="59">
        <v>2</v>
      </c>
      <c r="G57" s="22">
        <f t="shared" si="18"/>
        <v>624770.27840780572</v>
      </c>
      <c r="H57" s="22">
        <f t="shared" si="19"/>
        <v>691296.82677047595</v>
      </c>
      <c r="I57" s="22">
        <f t="shared" si="20"/>
        <v>933788.41372919595</v>
      </c>
      <c r="J57" s="44">
        <f t="shared" si="11"/>
        <v>18055.205040202454</v>
      </c>
      <c r="K57" s="45">
        <f t="shared" si="12"/>
        <v>19845.84191685577</v>
      </c>
      <c r="L57" s="46">
        <f t="shared" si="13"/>
        <v>26427.973973467808</v>
      </c>
      <c r="M57" s="44">
        <f t="shared" si="14"/>
        <v>22930.110401057118</v>
      </c>
      <c r="N57" s="45">
        <f t="shared" si="15"/>
        <v>29768.762875283654</v>
      </c>
      <c r="O57" s="46">
        <f t="shared" si="16"/>
        <v>52855.947946935616</v>
      </c>
    </row>
    <row r="58" spans="1:15" ht="19.5" thickBot="1">
      <c r="A58" s="9">
        <v>50</v>
      </c>
      <c r="B58" s="6">
        <v>44426</v>
      </c>
      <c r="C58" s="51">
        <v>2</v>
      </c>
      <c r="D58" s="61">
        <v>1.27</v>
      </c>
      <c r="E58" s="62">
        <v>1.5</v>
      </c>
      <c r="F58" s="63">
        <v>2</v>
      </c>
      <c r="G58" s="22">
        <f t="shared" si="18"/>
        <v>648574.02601514314</v>
      </c>
      <c r="H58" s="22">
        <f t="shared" si="19"/>
        <v>722405.18397514732</v>
      </c>
      <c r="I58" s="22">
        <f t="shared" si="20"/>
        <v>989815.71855294774</v>
      </c>
      <c r="J58" s="44">
        <f t="shared" si="11"/>
        <v>18743.108352234172</v>
      </c>
      <c r="K58" s="45">
        <f t="shared" si="12"/>
        <v>20738.904803114277</v>
      </c>
      <c r="L58" s="46">
        <f t="shared" si="13"/>
        <v>28013.652411875879</v>
      </c>
      <c r="M58" s="44">
        <f t="shared" si="14"/>
        <v>23803.747607337398</v>
      </c>
      <c r="N58" s="45">
        <f t="shared" si="15"/>
        <v>31108.357204671418</v>
      </c>
      <c r="O58" s="46">
        <f t="shared" si="16"/>
        <v>56027.304823751758</v>
      </c>
    </row>
    <row r="59" spans="1:15" ht="19.5" thickBot="1">
      <c r="A59" s="9"/>
      <c r="B59" s="93" t="s">
        <v>18</v>
      </c>
      <c r="C59" s="94"/>
      <c r="D59" s="7">
        <f>COUNTIF(D9:D58,1.27)</f>
        <v>50</v>
      </c>
      <c r="E59" s="7">
        <f>COUNTIF(E9:E58,1.5)</f>
        <v>47</v>
      </c>
      <c r="F59" s="8">
        <f>COUNTIF(F9:F58,2)</f>
        <v>43</v>
      </c>
      <c r="G59" s="70">
        <f>M59+G8</f>
        <v>648574.02601514314</v>
      </c>
      <c r="H59" s="71">
        <f>N59+H8</f>
        <v>722405.1839751472</v>
      </c>
      <c r="I59" s="72">
        <f>O59+I8</f>
        <v>989815.71855294774</v>
      </c>
      <c r="J59" s="67" t="s">
        <v>19</v>
      </c>
      <c r="K59" s="68">
        <f>B58-B9</f>
        <v>533</v>
      </c>
      <c r="L59" s="69" t="s">
        <v>20</v>
      </c>
      <c r="M59" s="81">
        <f>SUM(M9:M58)</f>
        <v>548574.02601514314</v>
      </c>
      <c r="N59" s="82">
        <f>SUM(N9:N58)</f>
        <v>622405.1839751472</v>
      </c>
      <c r="O59" s="83">
        <f>SUM(O9:O58)</f>
        <v>889815.71855294774</v>
      </c>
    </row>
    <row r="60" spans="1:15" ht="19.5" thickBot="1">
      <c r="A60" s="9"/>
      <c r="B60" s="87" t="s">
        <v>21</v>
      </c>
      <c r="C60" s="88"/>
      <c r="D60" s="7">
        <f>COUNTIF(D9:D58,-1)</f>
        <v>0</v>
      </c>
      <c r="E60" s="7">
        <f>COUNTIF(E9:E58,-1)</f>
        <v>3</v>
      </c>
      <c r="F60" s="8">
        <f>COUNTIF(F9:F58,-1)</f>
        <v>7</v>
      </c>
      <c r="G60" s="85" t="s">
        <v>22</v>
      </c>
      <c r="H60" s="86"/>
      <c r="I60" s="92"/>
      <c r="J60" s="85" t="s">
        <v>23</v>
      </c>
      <c r="K60" s="86"/>
      <c r="L60" s="92"/>
      <c r="M60" s="9"/>
      <c r="N60" s="3"/>
      <c r="O60" s="4"/>
    </row>
    <row r="61" spans="1:15" ht="19.5" thickBot="1">
      <c r="A61" s="9"/>
      <c r="B61" s="87" t="s">
        <v>24</v>
      </c>
      <c r="C61" s="88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6.4857402601514318</v>
      </c>
      <c r="H61" s="77">
        <f t="shared" ref="H61:I61" si="21">H59/H8</f>
        <v>7.2240518397514721</v>
      </c>
      <c r="I61" s="78">
        <f>I59/I8</f>
        <v>9.8981571855294774</v>
      </c>
      <c r="J61" s="65">
        <f>(G61-100%)*30/K59</f>
        <v>0.30876586830120628</v>
      </c>
      <c r="K61" s="65">
        <f>(H61-100%)*30/K59</f>
        <v>0.35032186715299096</v>
      </c>
      <c r="L61" s="66">
        <f>(I61-100%)*30/K59</f>
        <v>0.50083436316301</v>
      </c>
      <c r="M61" s="10"/>
      <c r="N61" s="2"/>
      <c r="O61" s="11"/>
    </row>
    <row r="62" spans="1:15" ht="19.5" thickBot="1">
      <c r="A62" s="3"/>
      <c r="B62" s="85" t="s">
        <v>25</v>
      </c>
      <c r="C62" s="86"/>
      <c r="D62" s="79">
        <f t="shared" ref="D62:E62" si="22">D59/(D59+D60+D61)</f>
        <v>1</v>
      </c>
      <c r="E62" s="74">
        <f t="shared" si="22"/>
        <v>0.94</v>
      </c>
      <c r="F62" s="75">
        <f>F59/(F59+F60+F61)</f>
        <v>0.86</v>
      </c>
    </row>
    <row r="64" spans="1:15">
      <c r="D64" s="73"/>
      <c r="E64" s="73"/>
      <c r="F64" s="73"/>
    </row>
  </sheetData>
  <sortState xmlns:xlrd2="http://schemas.microsoft.com/office/spreadsheetml/2017/richdata2" ref="B9:B58">
    <sortCondition ref="B9:B58"/>
  </sortState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306"/>
  <sheetViews>
    <sheetView tabSelected="1" topLeftCell="A295" zoomScale="80" zoomScaleNormal="80" workbookViewId="0">
      <selection activeCell="A2" sqref="A2"/>
    </sheetView>
  </sheetViews>
  <sheetFormatPr defaultColWidth="8.125" defaultRowHeight="14.25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>
      <c r="A1" s="53" t="s">
        <v>26</v>
      </c>
    </row>
    <row r="17" spans="1:1">
      <c r="A17" s="53" t="s">
        <v>27</v>
      </c>
    </row>
    <row r="33" spans="1:1">
      <c r="A33" s="53" t="s">
        <v>28</v>
      </c>
    </row>
    <row r="49" spans="1:1">
      <c r="A49" s="53" t="s">
        <v>29</v>
      </c>
    </row>
    <row r="65" spans="1:1">
      <c r="A65" s="53" t="s">
        <v>30</v>
      </c>
    </row>
    <row r="81" spans="1:1">
      <c r="A81" s="53" t="s">
        <v>31</v>
      </c>
    </row>
    <row r="97" spans="1:1">
      <c r="A97" s="53" t="s">
        <v>32</v>
      </c>
    </row>
    <row r="113" spans="1:1">
      <c r="A113" s="53" t="s">
        <v>33</v>
      </c>
    </row>
    <row r="129" spans="1:1">
      <c r="A129" s="53" t="s">
        <v>34</v>
      </c>
    </row>
    <row r="145" spans="1:1">
      <c r="A145" s="53" t="s">
        <v>35</v>
      </c>
    </row>
    <row r="161" spans="1:1">
      <c r="A161" s="53" t="s">
        <v>36</v>
      </c>
    </row>
    <row r="177" spans="1:1">
      <c r="A177" s="53" t="s">
        <v>37</v>
      </c>
    </row>
    <row r="193" spans="1:1">
      <c r="A193" s="53" t="s">
        <v>38</v>
      </c>
    </row>
    <row r="209" spans="1:1">
      <c r="A209" s="53" t="s">
        <v>39</v>
      </c>
    </row>
    <row r="225" spans="1:1">
      <c r="A225" s="53" t="s">
        <v>40</v>
      </c>
    </row>
    <row r="242" spans="1:1">
      <c r="A242" s="53" t="s">
        <v>41</v>
      </c>
    </row>
    <row r="258" spans="1:1">
      <c r="A258" s="53" t="s">
        <v>42</v>
      </c>
    </row>
    <row r="274" spans="1:1">
      <c r="A274" s="53" t="s">
        <v>43</v>
      </c>
    </row>
    <row r="290" spans="1:1">
      <c r="A290" s="53" t="s">
        <v>44</v>
      </c>
    </row>
    <row r="306" spans="1:1">
      <c r="A306" s="53" t="s">
        <v>45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B35" sqref="B35"/>
    </sheetView>
  </sheetViews>
  <sheetFormatPr defaultColWidth="8.125" defaultRowHeight="13.5"/>
  <cols>
    <col min="1" max="16384" width="8.125" style="52"/>
  </cols>
  <sheetData>
    <row r="1" spans="1:10">
      <c r="A1" s="52" t="s">
        <v>46</v>
      </c>
    </row>
    <row r="2" spans="1:10">
      <c r="A2" s="95"/>
      <c r="B2" s="96"/>
      <c r="C2" s="96"/>
      <c r="D2" s="96"/>
      <c r="E2" s="96"/>
      <c r="F2" s="96"/>
      <c r="G2" s="96"/>
      <c r="H2" s="96"/>
      <c r="I2" s="96"/>
      <c r="J2" s="96"/>
    </row>
    <row r="3" spans="1:10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>
      <c r="A9" s="96"/>
      <c r="B9" s="96"/>
      <c r="C9" s="96"/>
      <c r="D9" s="96"/>
      <c r="E9" s="96"/>
      <c r="F9" s="96"/>
      <c r="G9" s="96"/>
      <c r="H9" s="96"/>
      <c r="I9" s="96"/>
      <c r="J9" s="96"/>
    </row>
    <row r="11" spans="1:10">
      <c r="A11" s="52" t="s">
        <v>47</v>
      </c>
    </row>
    <row r="12" spans="1:10">
      <c r="A12" s="97"/>
      <c r="B12" s="98"/>
      <c r="C12" s="98"/>
      <c r="D12" s="98"/>
      <c r="E12" s="98"/>
      <c r="F12" s="98"/>
      <c r="G12" s="98"/>
      <c r="H12" s="98"/>
      <c r="I12" s="98"/>
      <c r="J12" s="98"/>
    </row>
    <row r="13" spans="1:10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1" spans="1:10">
      <c r="A21" s="52" t="s">
        <v>48</v>
      </c>
    </row>
    <row r="22" spans="1:10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>
      <c r="A29" s="97"/>
      <c r="B29" s="97"/>
      <c r="C29" s="97"/>
      <c r="D29" s="97"/>
      <c r="E29" s="97"/>
      <c r="F29" s="97"/>
      <c r="G29" s="97"/>
      <c r="H29" s="97"/>
      <c r="I29" s="97"/>
      <c r="J29" s="97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.75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30" t="s">
        <v>49</v>
      </c>
      <c r="B1" s="31"/>
      <c r="C1" s="32"/>
      <c r="D1" s="33"/>
      <c r="E1" s="32"/>
      <c r="F1" s="33"/>
      <c r="G1" s="32"/>
      <c r="H1" s="33"/>
    </row>
    <row r="2" spans="1:8">
      <c r="A2" s="34"/>
      <c r="B2" s="32"/>
      <c r="C2" s="32"/>
      <c r="D2" s="33"/>
      <c r="E2" s="32"/>
      <c r="F2" s="33"/>
      <c r="G2" s="32"/>
      <c r="H2" s="33"/>
    </row>
    <row r="3" spans="1:8">
      <c r="A3" s="35" t="s">
        <v>50</v>
      </c>
      <c r="B3" s="35" t="s">
        <v>51</v>
      </c>
      <c r="C3" s="35" t="s">
        <v>52</v>
      </c>
      <c r="D3" s="36" t="s">
        <v>53</v>
      </c>
      <c r="E3" s="35" t="s">
        <v>54</v>
      </c>
      <c r="F3" s="36" t="s">
        <v>53</v>
      </c>
      <c r="G3" s="35" t="s">
        <v>55</v>
      </c>
      <c r="H3" s="36" t="s">
        <v>53</v>
      </c>
    </row>
    <row r="4" spans="1:8">
      <c r="A4" s="37" t="s">
        <v>56</v>
      </c>
      <c r="B4" s="37" t="s">
        <v>57</v>
      </c>
      <c r="C4" s="37"/>
      <c r="D4" s="38"/>
      <c r="E4" s="37"/>
      <c r="F4" s="38"/>
      <c r="G4" s="37"/>
      <c r="H4" s="38"/>
    </row>
    <row r="5" spans="1:8">
      <c r="A5" s="37" t="s">
        <v>56</v>
      </c>
      <c r="B5" s="37"/>
      <c r="C5" s="37"/>
      <c r="D5" s="38"/>
      <c r="E5" s="37"/>
      <c r="F5" s="39"/>
      <c r="G5" s="37"/>
      <c r="H5" s="39"/>
    </row>
    <row r="6" spans="1:8">
      <c r="A6" s="37" t="s">
        <v>56</v>
      </c>
      <c r="B6" s="37"/>
      <c r="C6" s="37"/>
      <c r="D6" s="39"/>
      <c r="E6" s="37"/>
      <c r="F6" s="39"/>
      <c r="G6" s="37"/>
      <c r="H6" s="39"/>
    </row>
    <row r="7" spans="1:8">
      <c r="A7" s="37" t="s">
        <v>56</v>
      </c>
      <c r="B7" s="37"/>
      <c r="C7" s="37"/>
      <c r="D7" s="39"/>
      <c r="E7" s="37"/>
      <c r="F7" s="39"/>
      <c r="G7" s="37"/>
      <c r="H7" s="39"/>
    </row>
    <row r="8" spans="1:8">
      <c r="A8" s="37" t="s">
        <v>56</v>
      </c>
      <c r="B8" s="37"/>
      <c r="C8" s="37"/>
      <c r="D8" s="39"/>
      <c r="E8" s="37"/>
      <c r="F8" s="39"/>
      <c r="G8" s="37"/>
      <c r="H8" s="39"/>
    </row>
    <row r="9" spans="1:8">
      <c r="A9" s="37" t="s">
        <v>56</v>
      </c>
      <c r="B9" s="37"/>
      <c r="C9" s="37"/>
      <c r="D9" s="39"/>
      <c r="E9" s="37"/>
      <c r="F9" s="39"/>
      <c r="G9" s="37"/>
      <c r="H9" s="39"/>
    </row>
    <row r="10" spans="1:8">
      <c r="A10" s="37" t="s">
        <v>56</v>
      </c>
      <c r="B10" s="37"/>
      <c r="C10" s="37"/>
      <c r="D10" s="39"/>
      <c r="E10" s="37"/>
      <c r="F10" s="39"/>
      <c r="G10" s="37"/>
      <c r="H10" s="39"/>
    </row>
    <row r="11" spans="1:8">
      <c r="A11" s="37" t="s">
        <v>56</v>
      </c>
      <c r="B11" s="37"/>
      <c r="C11" s="37"/>
      <c r="D11" s="39"/>
      <c r="E11" s="37"/>
      <c r="F11" s="39"/>
      <c r="G11" s="37"/>
      <c r="H11" s="39"/>
    </row>
    <row r="12" spans="1:8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木村壽巳</dc:creator>
  <cp:keywords/>
  <dc:description/>
  <cp:lastModifiedBy>得能 和之</cp:lastModifiedBy>
  <cp:revision/>
  <dcterms:created xsi:type="dcterms:W3CDTF">2021-08-23T20:15:12Z</dcterms:created>
  <dcterms:modified xsi:type="dcterms:W3CDTF">2021-09-03T14:41:04Z</dcterms:modified>
  <cp:category/>
  <cp:contentStatus/>
</cp:coreProperties>
</file>