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osor\OneDrive\デスクトップ\"/>
    </mc:Choice>
  </mc:AlternateContent>
  <xr:revisionPtr revIDLastSave="0" documentId="8_{1552F8D0-1D4B-4E48-815F-9EB73FCCE993}" xr6:coauthVersionLast="45" xr6:coauthVersionMax="45" xr10:uidLastSave="{00000000-0000-0000-0000-000000000000}"/>
  <bookViews>
    <workbookView xWindow="15615" yWindow="60" windowWidth="13170" windowHeight="1569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<sst xmlns="http://schemas.openxmlformats.org/spreadsheetml/2006/main" count="65" uniqueCount="51">
  <si>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</si>
  <si>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</si>
  <si>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</si>
  <si>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</si>
  <si>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</si>
  <si>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</si>
  <si>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</si>
  <si>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</si>
  <si>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</si>
  <si>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</si>
  <si>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</si>
  <si>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</si>
  <si>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</si>
  <si>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</si>
  <si>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</si>
  <si>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</si>
  <si>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</si>
  <si>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</si>
  <si>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</si>
  <si>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</si>
  <si>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</si>
  <si>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</si>
  <si>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</si>
  <si>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</si>
  <si>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</si>
  <si>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</si>
  <si>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</si>
  <si>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</si>
  <si>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</si>
  <si>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</si>
  <si>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</si>
  <si>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</si>
  <si>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</si>
  <si>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</si>
  <si>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</si>
  <si>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</si>
  <si>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1H足</t>
    <rPh sb="2" eb="3">
      <t>アシ</t>
    </rPh>
    <phoneticPr fontId="1"/>
  </si>
  <si>
    <t xml:space="preserve"> 2018/9/10</t>
    <phoneticPr fontId="1"/>
  </si>
  <si>
    <t>EPでエントリー</t>
    <phoneticPr fontId="1"/>
  </si>
  <si>
    <t>緩やかな下降又は上昇はトレンドは長く継続。小さいロウソク足でのＥＰのほうが勝率はよかった。</t>
    <rPh sb="0" eb="1">
      <t>ユル</t>
    </rPh>
    <rPh sb="4" eb="6">
      <t>カコウ</t>
    </rPh>
    <rPh sb="6" eb="7">
      <t>マタ</t>
    </rPh>
    <rPh sb="8" eb="10">
      <t>ジョウショウ</t>
    </rPh>
    <rPh sb="16" eb="17">
      <t>ナガ</t>
    </rPh>
    <rPh sb="18" eb="20">
      <t>ケイゾク</t>
    </rPh>
    <rPh sb="21" eb="22">
      <t>チイ</t>
    </rPh>
    <rPh sb="28" eb="29">
      <t>アシ</t>
    </rPh>
    <rPh sb="37" eb="39">
      <t>ショウリツ</t>
    </rPh>
    <phoneticPr fontId="1"/>
  </si>
  <si>
    <t>なるべくトレンドの初動でエントリー　　大波でのエントリーとするようにした。</t>
    <rPh sb="9" eb="11">
      <t>ショドウ</t>
    </rPh>
    <rPh sb="19" eb="21">
      <t>オオナミ</t>
    </rPh>
    <phoneticPr fontId="1"/>
  </si>
  <si>
    <t>〇</t>
    <phoneticPr fontId="1"/>
  </si>
  <si>
    <t>ＡＵＤ/ＪＰＹ</t>
    <phoneticPr fontId="1"/>
  </si>
  <si>
    <t>ＵＳＤ/ＪＰＹ</t>
    <phoneticPr fontId="1"/>
  </si>
  <si>
    <t>ＧＢＰ/ＵＳＤ</t>
    <phoneticPr fontId="1"/>
  </si>
  <si>
    <t>ＥＵＲ/ＪＰＹ</t>
    <phoneticPr fontId="1"/>
  </si>
  <si>
    <t>ＡＵＤ/ＵＳＤ</t>
    <phoneticPr fontId="1"/>
  </si>
  <si>
    <t>ＧＢＰ/ＪＰＹ</t>
    <phoneticPr fontId="1"/>
  </si>
  <si>
    <t>ＵＳＤ/ＣＡＤ</t>
    <phoneticPr fontId="1"/>
  </si>
  <si>
    <t>勝率が悪くても【今回は全般勝率はよかった。】必ず損益はプラスになっているので一つの手法をルールを守り使っていくと利益に繋がるのだと思いました。</t>
    <rPh sb="0" eb="2">
      <t>ショウリツ</t>
    </rPh>
    <rPh sb="3" eb="4">
      <t>ワル</t>
    </rPh>
    <rPh sb="8" eb="10">
      <t>コンカイ</t>
    </rPh>
    <rPh sb="11" eb="13">
      <t>ゼンパン</t>
    </rPh>
    <rPh sb="13" eb="15">
      <t>ショウリツ</t>
    </rPh>
    <rPh sb="22" eb="23">
      <t>カナラ</t>
    </rPh>
    <rPh sb="24" eb="25">
      <t>ソン</t>
    </rPh>
    <rPh sb="25" eb="26">
      <t>エキ</t>
    </rPh>
    <rPh sb="38" eb="39">
      <t>ヒト</t>
    </rPh>
    <rPh sb="41" eb="43">
      <t>シュホウ</t>
    </rPh>
    <rPh sb="48" eb="49">
      <t>マモ</t>
    </rPh>
    <rPh sb="50" eb="51">
      <t>ツカ</t>
    </rPh>
    <rPh sb="56" eb="58">
      <t>リエキ</t>
    </rPh>
    <rPh sb="59" eb="60">
      <t>ツナ</t>
    </rPh>
    <rPh sb="65" eb="66">
      <t>オモ</t>
    </rPh>
    <phoneticPr fontId="1"/>
  </si>
  <si>
    <t>EB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</si>
</sst>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261937</xdr:colOff>
      <xdr:row>1</xdr:row>
      <xdr:rowOff>0</xdr:rowOff>
    </xdr:from>
    <xdr:to>
      <xdr:col>25</xdr:col>
      <xdr:colOff>119062</xdr:colOff>
      <xdr:row>36</xdr:row>
      <xdr:rowOff>10978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F4CC582A-9E66-4A56-AA95-290FD979B6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1937" y="178594"/>
          <a:ext cx="15144750" cy="62617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43" activePane="bottomRight" state="frozen"/>
      <selection pane="topRight" activeCell="B1" sqref="B1"/>
      <selection pane="bottomLeft" activeCell="A9" sqref="A9"/>
      <selection pane="bottomRight" activeCell="D48" sqref="D48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36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 t="s">
        <v>14</v>
      </c>
      <c r="L4" t="s">
        <v>38</v>
      </c>
    </row>
    <row r="5" spans="1:18" ht="19.5" thickBot="1" x14ac:dyDescent="0.45">
      <c r="A5" s="1" t="s">
        <v>13</v>
      </c>
      <c r="C5" s="29" t="s">
        <v>34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 x14ac:dyDescent="0.4">
      <c r="A9" s="9">
        <v>1</v>
      </c>
      <c r="B9" s="23">
        <v>43314</v>
      </c>
      <c r="C9" s="50">
        <v>2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43314</v>
      </c>
      <c r="C10" s="47">
        <v>2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">
      <c r="A11" s="9">
        <v>3</v>
      </c>
      <c r="B11" s="5">
        <v>43318</v>
      </c>
      <c r="C11" s="47">
        <v>2</v>
      </c>
      <c r="D11" s="57">
        <v>1.27</v>
      </c>
      <c r="E11" s="58">
        <v>1.5</v>
      </c>
      <c r="F11" s="80">
        <v>-1</v>
      </c>
      <c r="G11" s="22">
        <f t="shared" si="2"/>
        <v>111871.01363409999</v>
      </c>
      <c r="H11" s="22">
        <f t="shared" si="3"/>
        <v>114116.6125</v>
      </c>
      <c r="I11" s="22">
        <f t="shared" si="4"/>
        <v>108989.2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-3370.7999999999997</v>
      </c>
      <c r="P11" s="40"/>
      <c r="Q11" s="40"/>
      <c r="R11" s="40"/>
    </row>
    <row r="12" spans="1:18" x14ac:dyDescent="0.4">
      <c r="A12" s="9">
        <v>4</v>
      </c>
      <c r="B12" s="5">
        <v>43320</v>
      </c>
      <c r="C12" s="47">
        <v>1</v>
      </c>
      <c r="D12" s="57">
        <v>1.27</v>
      </c>
      <c r="E12" s="58">
        <v>1.5</v>
      </c>
      <c r="F12" s="59">
        <v>2</v>
      </c>
      <c r="G12" s="22">
        <f t="shared" si="2"/>
        <v>116133.29925355921</v>
      </c>
      <c r="H12" s="22">
        <f t="shared" si="3"/>
        <v>119251.8600625</v>
      </c>
      <c r="I12" s="22">
        <f t="shared" si="4"/>
        <v>115528.552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3269.6759999999999</v>
      </c>
      <c r="M12" s="44">
        <f t="shared" si="8"/>
        <v>4262.2856194592096</v>
      </c>
      <c r="N12" s="45">
        <f t="shared" si="9"/>
        <v>5135.2475625000006</v>
      </c>
      <c r="O12" s="46">
        <f t="shared" si="10"/>
        <v>6539.3519999999999</v>
      </c>
      <c r="P12" s="40"/>
      <c r="Q12" s="40"/>
      <c r="R12" s="40"/>
    </row>
    <row r="13" spans="1:18" x14ac:dyDescent="0.4">
      <c r="A13" s="9">
        <v>5</v>
      </c>
      <c r="B13" s="5">
        <v>43322</v>
      </c>
      <c r="C13" s="47">
        <v>2</v>
      </c>
      <c r="D13" s="57">
        <v>1.27</v>
      </c>
      <c r="E13" s="58">
        <v>1.5</v>
      </c>
      <c r="F13" s="80">
        <v>2</v>
      </c>
      <c r="G13" s="22">
        <f t="shared" si="2"/>
        <v>120557.97795511982</v>
      </c>
      <c r="H13" s="22">
        <f t="shared" si="3"/>
        <v>124618.19376531249</v>
      </c>
      <c r="I13" s="22">
        <f t="shared" si="4"/>
        <v>122460.26512</v>
      </c>
      <c r="J13" s="44">
        <f t="shared" ref="J13:J58" si="11">IF(G12="","",G12*0.03)</f>
        <v>3483.998977606776</v>
      </c>
      <c r="K13" s="45">
        <f t="shared" ref="K13:K58" si="12">IF(H12="","",H12*0.03)</f>
        <v>3577.5558018749998</v>
      </c>
      <c r="L13" s="46">
        <f t="shared" ref="L13:L58" si="13">IF(I12="","",I12*0.03)</f>
        <v>3465.8565599999997</v>
      </c>
      <c r="M13" s="44">
        <f t="shared" ref="M13:M58" si="14">IF(D13="","",J13*D13)</f>
        <v>4424.6787015606051</v>
      </c>
      <c r="N13" s="45">
        <f t="shared" ref="N13:N58" si="15">IF(E13="","",K13*E13)</f>
        <v>5366.3337028124997</v>
      </c>
      <c r="O13" s="46">
        <f t="shared" ref="O13:O58" si="16">IF(F13="","",L13*F13)</f>
        <v>6931.7131199999994</v>
      </c>
      <c r="P13" s="40"/>
      <c r="Q13" s="40"/>
      <c r="R13" s="40"/>
    </row>
    <row r="14" spans="1:18" x14ac:dyDescent="0.4">
      <c r="A14" s="9">
        <v>6</v>
      </c>
      <c r="B14" s="5">
        <v>43327</v>
      </c>
      <c r="C14" s="47">
        <v>2</v>
      </c>
      <c r="D14" s="57">
        <v>-1</v>
      </c>
      <c r="E14" s="58">
        <v>-1</v>
      </c>
      <c r="F14" s="59">
        <v>-1</v>
      </c>
      <c r="G14" s="22">
        <f t="shared" si="2"/>
        <v>116941.23861646622</v>
      </c>
      <c r="H14" s="22">
        <f t="shared" si="3"/>
        <v>120879.64795235312</v>
      </c>
      <c r="I14" s="22">
        <f t="shared" si="4"/>
        <v>118786.4571664</v>
      </c>
      <c r="J14" s="44">
        <f t="shared" si="11"/>
        <v>3616.7393386535941</v>
      </c>
      <c r="K14" s="45">
        <f t="shared" si="12"/>
        <v>3738.5458129593744</v>
      </c>
      <c r="L14" s="46">
        <f t="shared" si="13"/>
        <v>3673.8079535999996</v>
      </c>
      <c r="M14" s="44">
        <f t="shared" si="14"/>
        <v>-3616.7393386535941</v>
      </c>
      <c r="N14" s="45">
        <f t="shared" si="15"/>
        <v>-3738.5458129593744</v>
      </c>
      <c r="O14" s="46">
        <f t="shared" si="16"/>
        <v>-3673.8079535999996</v>
      </c>
      <c r="P14" s="40"/>
      <c r="Q14" s="40"/>
      <c r="R14" s="40"/>
    </row>
    <row r="15" spans="1:18" x14ac:dyDescent="0.4">
      <c r="A15" s="9">
        <v>7</v>
      </c>
      <c r="B15" s="5">
        <v>43329</v>
      </c>
      <c r="C15" s="47">
        <v>1</v>
      </c>
      <c r="D15" s="57">
        <v>1.27</v>
      </c>
      <c r="E15" s="58">
        <v>1.5</v>
      </c>
      <c r="F15" s="59">
        <v>2</v>
      </c>
      <c r="G15" s="22">
        <f t="shared" si="2"/>
        <v>121396.69980775358</v>
      </c>
      <c r="H15" s="22">
        <f t="shared" si="3"/>
        <v>126319.23211020901</v>
      </c>
      <c r="I15" s="22">
        <f t="shared" si="4"/>
        <v>125913.64459638399</v>
      </c>
      <c r="J15" s="44">
        <f t="shared" si="11"/>
        <v>3508.2371584939865</v>
      </c>
      <c r="K15" s="45">
        <f t="shared" si="12"/>
        <v>3626.3894385705935</v>
      </c>
      <c r="L15" s="46">
        <f t="shared" si="13"/>
        <v>3563.5937149919996</v>
      </c>
      <c r="M15" s="44">
        <f t="shared" si="14"/>
        <v>4455.4611912873634</v>
      </c>
      <c r="N15" s="45">
        <f t="shared" si="15"/>
        <v>5439.5841578558902</v>
      </c>
      <c r="O15" s="46">
        <f t="shared" si="16"/>
        <v>7127.1874299839992</v>
      </c>
      <c r="P15" s="40"/>
      <c r="Q15" s="40"/>
      <c r="R15" s="40"/>
    </row>
    <row r="16" spans="1:18" x14ac:dyDescent="0.4">
      <c r="A16" s="9">
        <v>8</v>
      </c>
      <c r="B16" s="5">
        <v>43333</v>
      </c>
      <c r="C16" s="47">
        <v>1</v>
      </c>
      <c r="D16" s="57">
        <v>1.27</v>
      </c>
      <c r="E16" s="58">
        <v>1.5</v>
      </c>
      <c r="F16" s="59">
        <v>2</v>
      </c>
      <c r="G16" s="22">
        <f t="shared" si="2"/>
        <v>126021.91407042899</v>
      </c>
      <c r="H16" s="22">
        <f t="shared" si="3"/>
        <v>132003.59755516841</v>
      </c>
      <c r="I16" s="22">
        <f t="shared" si="4"/>
        <v>133468.46327216702</v>
      </c>
      <c r="J16" s="44">
        <f t="shared" si="11"/>
        <v>3641.9009942326074</v>
      </c>
      <c r="K16" s="45">
        <f t="shared" si="12"/>
        <v>3789.57696330627</v>
      </c>
      <c r="L16" s="46">
        <f t="shared" si="13"/>
        <v>3777.4093378915195</v>
      </c>
      <c r="M16" s="44">
        <f t="shared" si="14"/>
        <v>4625.2142626754112</v>
      </c>
      <c r="N16" s="45">
        <f t="shared" si="15"/>
        <v>5684.3654449594051</v>
      </c>
      <c r="O16" s="46">
        <f t="shared" si="16"/>
        <v>7554.818675783039</v>
      </c>
      <c r="P16" s="40"/>
      <c r="Q16" s="40"/>
      <c r="R16" s="40"/>
    </row>
    <row r="17" spans="1:18" x14ac:dyDescent="0.4">
      <c r="A17" s="9">
        <v>9</v>
      </c>
      <c r="B17" s="5">
        <v>43336</v>
      </c>
      <c r="C17" s="47">
        <v>1</v>
      </c>
      <c r="D17" s="57">
        <v>1.27</v>
      </c>
      <c r="E17" s="58">
        <v>1.5</v>
      </c>
      <c r="F17" s="59">
        <v>-1</v>
      </c>
      <c r="G17" s="22">
        <f t="shared" si="2"/>
        <v>130823.34899651233</v>
      </c>
      <c r="H17" s="22">
        <f t="shared" si="3"/>
        <v>137943.75944515099</v>
      </c>
      <c r="I17" s="22">
        <f t="shared" si="4"/>
        <v>129464.409374002</v>
      </c>
      <c r="J17" s="44">
        <f t="shared" si="11"/>
        <v>3780.6574221128694</v>
      </c>
      <c r="K17" s="45">
        <f t="shared" si="12"/>
        <v>3960.1079266550523</v>
      </c>
      <c r="L17" s="46">
        <f t="shared" si="13"/>
        <v>4004.0538981650107</v>
      </c>
      <c r="M17" s="44">
        <f t="shared" si="14"/>
        <v>4801.4349260833442</v>
      </c>
      <c r="N17" s="45">
        <f t="shared" si="15"/>
        <v>5940.1618899825789</v>
      </c>
      <c r="O17" s="46">
        <f t="shared" si="16"/>
        <v>-4004.0538981650107</v>
      </c>
      <c r="P17" s="40"/>
      <c r="Q17" s="40"/>
      <c r="R17" s="40"/>
    </row>
    <row r="18" spans="1:18" x14ac:dyDescent="0.4">
      <c r="A18" s="9">
        <v>10</v>
      </c>
      <c r="B18" s="5">
        <v>43340</v>
      </c>
      <c r="C18" s="47">
        <v>1</v>
      </c>
      <c r="D18" s="57">
        <v>1.27</v>
      </c>
      <c r="E18" s="58">
        <v>1.5</v>
      </c>
      <c r="F18" s="59">
        <v>-1</v>
      </c>
      <c r="G18" s="22">
        <f t="shared" si="2"/>
        <v>135807.71859327945</v>
      </c>
      <c r="H18" s="22">
        <f t="shared" si="3"/>
        <v>144151.22862018278</v>
      </c>
      <c r="I18" s="22">
        <f t="shared" si="4"/>
        <v>125580.47709278195</v>
      </c>
      <c r="J18" s="44">
        <f t="shared" si="11"/>
        <v>3924.7004698953697</v>
      </c>
      <c r="K18" s="45">
        <f t="shared" si="12"/>
        <v>4138.3127833545295</v>
      </c>
      <c r="L18" s="46">
        <f t="shared" si="13"/>
        <v>3883.9322812200598</v>
      </c>
      <c r="M18" s="44">
        <f t="shared" si="14"/>
        <v>4984.3695967671192</v>
      </c>
      <c r="N18" s="45">
        <f t="shared" si="15"/>
        <v>6207.4691750317943</v>
      </c>
      <c r="O18" s="46">
        <f t="shared" si="16"/>
        <v>-3883.9322812200598</v>
      </c>
      <c r="P18" s="40"/>
      <c r="Q18" s="40"/>
      <c r="R18" s="40"/>
    </row>
    <row r="19" spans="1:18" x14ac:dyDescent="0.4">
      <c r="A19" s="9">
        <v>11</v>
      </c>
      <c r="B19" s="5">
        <v>43341</v>
      </c>
      <c r="C19" s="47">
        <v>2</v>
      </c>
      <c r="D19" s="57">
        <v>-1</v>
      </c>
      <c r="E19" s="58">
        <v>-1</v>
      </c>
      <c r="F19" s="59">
        <v>-1</v>
      </c>
      <c r="G19" s="22">
        <f t="shared" si="2"/>
        <v>131733.48703548106</v>
      </c>
      <c r="H19" s="22">
        <f t="shared" si="3"/>
        <v>139826.6917615773</v>
      </c>
      <c r="I19" s="22">
        <f t="shared" si="4"/>
        <v>121813.06277999849</v>
      </c>
      <c r="J19" s="44">
        <f t="shared" si="11"/>
        <v>4074.2315577983836</v>
      </c>
      <c r="K19" s="45">
        <f t="shared" si="12"/>
        <v>4324.5368586054828</v>
      </c>
      <c r="L19" s="46">
        <f t="shared" si="13"/>
        <v>3767.4143127834582</v>
      </c>
      <c r="M19" s="44">
        <f t="shared" si="14"/>
        <v>-4074.2315577983836</v>
      </c>
      <c r="N19" s="45">
        <f t="shared" si="15"/>
        <v>-4324.5368586054828</v>
      </c>
      <c r="O19" s="46">
        <f t="shared" si="16"/>
        <v>-3767.4143127834582</v>
      </c>
      <c r="P19" s="40"/>
      <c r="Q19" s="40"/>
      <c r="R19" s="40"/>
    </row>
    <row r="20" spans="1:18" x14ac:dyDescent="0.4">
      <c r="A20" s="9">
        <v>12</v>
      </c>
      <c r="B20" s="5">
        <v>43348</v>
      </c>
      <c r="C20" s="47">
        <v>1</v>
      </c>
      <c r="D20" s="57">
        <v>-1</v>
      </c>
      <c r="E20" s="58">
        <v>-1</v>
      </c>
      <c r="F20" s="59">
        <v>-1</v>
      </c>
      <c r="G20" s="22">
        <f t="shared" si="2"/>
        <v>127781.48242441662</v>
      </c>
      <c r="H20" s="22">
        <f t="shared" si="3"/>
        <v>135631.89100872999</v>
      </c>
      <c r="I20" s="22">
        <f t="shared" si="4"/>
        <v>118158.67089659855</v>
      </c>
      <c r="J20" s="44">
        <f t="shared" si="11"/>
        <v>3952.0046110644316</v>
      </c>
      <c r="K20" s="45">
        <f t="shared" si="12"/>
        <v>4194.800752847319</v>
      </c>
      <c r="L20" s="46">
        <f t="shared" si="13"/>
        <v>3654.3918833999546</v>
      </c>
      <c r="M20" s="44">
        <f t="shared" si="14"/>
        <v>-3952.0046110644316</v>
      </c>
      <c r="N20" s="45">
        <f t="shared" si="15"/>
        <v>-4194.800752847319</v>
      </c>
      <c r="O20" s="46">
        <f t="shared" si="16"/>
        <v>-3654.3918833999546</v>
      </c>
      <c r="P20" s="40"/>
      <c r="Q20" s="40"/>
      <c r="R20" s="40"/>
    </row>
    <row r="21" spans="1:18" x14ac:dyDescent="0.4">
      <c r="A21" s="9">
        <v>13</v>
      </c>
      <c r="B21" s="5" t="s">
        <v>37</v>
      </c>
      <c r="C21" s="47">
        <v>2</v>
      </c>
      <c r="D21" s="57">
        <v>-1</v>
      </c>
      <c r="E21" s="58">
        <v>-1</v>
      </c>
      <c r="F21" s="59">
        <v>-1</v>
      </c>
      <c r="G21" s="22">
        <f t="shared" si="2"/>
        <v>123948.03795168412</v>
      </c>
      <c r="H21" s="22">
        <f t="shared" si="3"/>
        <v>131562.93427846808</v>
      </c>
      <c r="I21" s="22">
        <f t="shared" si="4"/>
        <v>114613.9107697006</v>
      </c>
      <c r="J21" s="44">
        <f t="shared" si="11"/>
        <v>3833.4444727324985</v>
      </c>
      <c r="K21" s="45">
        <f t="shared" si="12"/>
        <v>4068.9567302618993</v>
      </c>
      <c r="L21" s="46">
        <f t="shared" si="13"/>
        <v>3544.7601268979561</v>
      </c>
      <c r="M21" s="44">
        <f t="shared" si="14"/>
        <v>-3833.4444727324985</v>
      </c>
      <c r="N21" s="45">
        <f t="shared" si="15"/>
        <v>-4068.9567302618993</v>
      </c>
      <c r="O21" s="46">
        <f t="shared" si="16"/>
        <v>-3544.7601268979561</v>
      </c>
      <c r="P21" s="40"/>
      <c r="Q21" s="40"/>
      <c r="R21" s="40"/>
    </row>
    <row r="22" spans="1:18" x14ac:dyDescent="0.4">
      <c r="A22" s="9">
        <v>14</v>
      </c>
      <c r="B22" s="5">
        <v>43356</v>
      </c>
      <c r="C22" s="47">
        <v>1</v>
      </c>
      <c r="D22" s="57">
        <v>-1</v>
      </c>
      <c r="E22" s="58">
        <v>-1</v>
      </c>
      <c r="F22" s="59">
        <v>-1</v>
      </c>
      <c r="G22" s="22">
        <f t="shared" si="2"/>
        <v>120229.5968131336</v>
      </c>
      <c r="H22" s="22">
        <f t="shared" si="3"/>
        <v>127616.04625011404</v>
      </c>
      <c r="I22" s="22">
        <f t="shared" si="4"/>
        <v>111175.49344660957</v>
      </c>
      <c r="J22" s="44">
        <f t="shared" si="11"/>
        <v>3718.4411385505236</v>
      </c>
      <c r="K22" s="45">
        <f t="shared" si="12"/>
        <v>3946.888028354042</v>
      </c>
      <c r="L22" s="46">
        <f t="shared" si="13"/>
        <v>3438.4173230910178</v>
      </c>
      <c r="M22" s="44">
        <f t="shared" si="14"/>
        <v>-3718.4411385505236</v>
      </c>
      <c r="N22" s="45">
        <f t="shared" si="15"/>
        <v>-3946.888028354042</v>
      </c>
      <c r="O22" s="46">
        <f t="shared" si="16"/>
        <v>-3438.4173230910178</v>
      </c>
      <c r="P22" s="40"/>
      <c r="Q22" s="40"/>
      <c r="R22" s="40"/>
    </row>
    <row r="23" spans="1:18" x14ac:dyDescent="0.4">
      <c r="A23" s="9">
        <v>15</v>
      </c>
      <c r="B23" s="5">
        <v>43356</v>
      </c>
      <c r="C23" s="47">
        <v>2</v>
      </c>
      <c r="D23" s="57">
        <v>-1</v>
      </c>
      <c r="E23" s="58">
        <v>-1</v>
      </c>
      <c r="F23" s="80">
        <v>-1</v>
      </c>
      <c r="G23" s="22">
        <f t="shared" si="2"/>
        <v>116622.70890873959</v>
      </c>
      <c r="H23" s="22">
        <f t="shared" si="3"/>
        <v>123787.56486261063</v>
      </c>
      <c r="I23" s="22">
        <f t="shared" si="4"/>
        <v>107840.22864321129</v>
      </c>
      <c r="J23" s="44">
        <f t="shared" si="11"/>
        <v>3606.8879043940078</v>
      </c>
      <c r="K23" s="45">
        <f t="shared" si="12"/>
        <v>3828.481387503421</v>
      </c>
      <c r="L23" s="46">
        <f t="shared" si="13"/>
        <v>3335.2648033982869</v>
      </c>
      <c r="M23" s="44">
        <f t="shared" si="14"/>
        <v>-3606.8879043940078</v>
      </c>
      <c r="N23" s="45">
        <f t="shared" si="15"/>
        <v>-3828.481387503421</v>
      </c>
      <c r="O23" s="46">
        <f t="shared" si="16"/>
        <v>-3335.2648033982869</v>
      </c>
      <c r="P23" s="40"/>
      <c r="Q23" s="40"/>
      <c r="R23" s="40"/>
    </row>
    <row r="24" spans="1:18" x14ac:dyDescent="0.4">
      <c r="A24" s="9">
        <v>16</v>
      </c>
      <c r="B24" s="5">
        <v>43357</v>
      </c>
      <c r="C24" s="47">
        <v>1</v>
      </c>
      <c r="D24" s="57">
        <v>-1</v>
      </c>
      <c r="E24" s="58">
        <v>-1</v>
      </c>
      <c r="F24" s="59">
        <v>-1</v>
      </c>
      <c r="G24" s="22">
        <f t="shared" si="2"/>
        <v>113124.0276414774</v>
      </c>
      <c r="H24" s="22">
        <f t="shared" si="3"/>
        <v>120073.93791673231</v>
      </c>
      <c r="I24" s="22">
        <f t="shared" si="4"/>
        <v>104605.02178391496</v>
      </c>
      <c r="J24" s="44">
        <f t="shared" si="11"/>
        <v>3498.6812672621877</v>
      </c>
      <c r="K24" s="45">
        <f t="shared" si="12"/>
        <v>3713.6269458783186</v>
      </c>
      <c r="L24" s="46">
        <f t="shared" si="13"/>
        <v>3235.2068592963387</v>
      </c>
      <c r="M24" s="44">
        <f t="shared" si="14"/>
        <v>-3498.6812672621877</v>
      </c>
      <c r="N24" s="45">
        <f t="shared" si="15"/>
        <v>-3713.6269458783186</v>
      </c>
      <c r="O24" s="46">
        <f t="shared" si="16"/>
        <v>-3235.2068592963387</v>
      </c>
      <c r="P24" s="40"/>
      <c r="Q24" s="40"/>
      <c r="R24" s="40"/>
    </row>
    <row r="25" spans="1:18" x14ac:dyDescent="0.4">
      <c r="A25" s="9">
        <v>17</v>
      </c>
      <c r="B25" s="5">
        <v>43363</v>
      </c>
      <c r="C25" s="47">
        <v>1</v>
      </c>
      <c r="D25" s="57">
        <v>1.27</v>
      </c>
      <c r="E25" s="58">
        <v>1.5</v>
      </c>
      <c r="F25" s="59">
        <v>2</v>
      </c>
      <c r="G25" s="22">
        <f t="shared" si="2"/>
        <v>117434.05309461769</v>
      </c>
      <c r="H25" s="22">
        <f t="shared" si="3"/>
        <v>125477.26512298526</v>
      </c>
      <c r="I25" s="22">
        <f t="shared" si="4"/>
        <v>110881.32309094985</v>
      </c>
      <c r="J25" s="44">
        <f t="shared" si="11"/>
        <v>3393.720829244322</v>
      </c>
      <c r="K25" s="45">
        <f t="shared" si="12"/>
        <v>3602.2181375019691</v>
      </c>
      <c r="L25" s="46">
        <f t="shared" si="13"/>
        <v>3138.1506535174485</v>
      </c>
      <c r="M25" s="44">
        <f t="shared" si="14"/>
        <v>4310.0254531402888</v>
      </c>
      <c r="N25" s="45">
        <f t="shared" si="15"/>
        <v>5403.3272062529541</v>
      </c>
      <c r="O25" s="46">
        <f t="shared" si="16"/>
        <v>6276.301307034897</v>
      </c>
      <c r="P25" s="40"/>
      <c r="Q25" s="40"/>
      <c r="R25" s="40"/>
    </row>
    <row r="26" spans="1:18" x14ac:dyDescent="0.4">
      <c r="A26" s="9">
        <v>18</v>
      </c>
      <c r="B26" s="5">
        <v>43370</v>
      </c>
      <c r="C26" s="47">
        <v>2</v>
      </c>
      <c r="D26" s="57">
        <v>1.27</v>
      </c>
      <c r="E26" s="58">
        <v>1.5</v>
      </c>
      <c r="F26" s="59">
        <v>2</v>
      </c>
      <c r="G26" s="22">
        <f t="shared" si="2"/>
        <v>121908.29051752262</v>
      </c>
      <c r="H26" s="22">
        <f t="shared" si="3"/>
        <v>131123.74205351959</v>
      </c>
      <c r="I26" s="22">
        <f t="shared" si="4"/>
        <v>117534.20247640685</v>
      </c>
      <c r="J26" s="44">
        <f t="shared" si="11"/>
        <v>3523.0215928385305</v>
      </c>
      <c r="K26" s="45">
        <f t="shared" si="12"/>
        <v>3764.3179536895577</v>
      </c>
      <c r="L26" s="46">
        <f t="shared" si="13"/>
        <v>3326.4396927284956</v>
      </c>
      <c r="M26" s="44">
        <f t="shared" si="14"/>
        <v>4474.2374229049337</v>
      </c>
      <c r="N26" s="45">
        <f t="shared" si="15"/>
        <v>5646.4769305343361</v>
      </c>
      <c r="O26" s="46">
        <f t="shared" si="16"/>
        <v>6652.8793854569913</v>
      </c>
      <c r="P26" s="40"/>
      <c r="Q26" s="40"/>
      <c r="R26" s="40"/>
    </row>
    <row r="27" spans="1:18" x14ac:dyDescent="0.4">
      <c r="A27" s="9">
        <v>19</v>
      </c>
      <c r="B27" s="5">
        <v>43371</v>
      </c>
      <c r="C27" s="47">
        <v>2</v>
      </c>
      <c r="D27" s="57">
        <v>1.27</v>
      </c>
      <c r="E27" s="58">
        <v>1.5</v>
      </c>
      <c r="F27" s="59">
        <v>2</v>
      </c>
      <c r="G27" s="22">
        <f t="shared" si="2"/>
        <v>126552.99638624024</v>
      </c>
      <c r="H27" s="22">
        <f t="shared" si="3"/>
        <v>137024.31044592796</v>
      </c>
      <c r="I27" s="22">
        <f t="shared" si="4"/>
        <v>124586.25462499126</v>
      </c>
      <c r="J27" s="44">
        <f t="shared" si="11"/>
        <v>3657.2487155256786</v>
      </c>
      <c r="K27" s="45">
        <f t="shared" si="12"/>
        <v>3933.7122616055876</v>
      </c>
      <c r="L27" s="46">
        <f t="shared" si="13"/>
        <v>3526.0260742922055</v>
      </c>
      <c r="M27" s="44">
        <f t="shared" si="14"/>
        <v>4644.7058687176122</v>
      </c>
      <c r="N27" s="45">
        <f t="shared" si="15"/>
        <v>5900.5683924083814</v>
      </c>
      <c r="O27" s="46">
        <f t="shared" si="16"/>
        <v>7052.052148584411</v>
      </c>
      <c r="P27" s="40"/>
      <c r="Q27" s="40"/>
      <c r="R27" s="40"/>
    </row>
    <row r="28" spans="1:18" x14ac:dyDescent="0.4">
      <c r="A28" s="9">
        <v>20</v>
      </c>
      <c r="B28" s="5">
        <v>43376</v>
      </c>
      <c r="C28" s="47">
        <v>1</v>
      </c>
      <c r="D28" s="57">
        <v>1.27</v>
      </c>
      <c r="E28" s="58">
        <v>1.5</v>
      </c>
      <c r="F28" s="59">
        <v>2</v>
      </c>
      <c r="G28" s="22">
        <f t="shared" si="2"/>
        <v>131374.66554855599</v>
      </c>
      <c r="H28" s="22">
        <f t="shared" si="3"/>
        <v>143190.40441599471</v>
      </c>
      <c r="I28" s="22">
        <f t="shared" si="4"/>
        <v>132061.42990249072</v>
      </c>
      <c r="J28" s="44">
        <f t="shared" si="11"/>
        <v>3796.5898915872071</v>
      </c>
      <c r="K28" s="45">
        <f t="shared" si="12"/>
        <v>4110.7293133778385</v>
      </c>
      <c r="L28" s="46">
        <f t="shared" si="13"/>
        <v>3737.5876387497374</v>
      </c>
      <c r="M28" s="44">
        <f t="shared" si="14"/>
        <v>4821.6691623157531</v>
      </c>
      <c r="N28" s="45">
        <f t="shared" si="15"/>
        <v>6166.0939700667577</v>
      </c>
      <c r="O28" s="46">
        <f t="shared" si="16"/>
        <v>7475.1752774994748</v>
      </c>
      <c r="P28" s="40"/>
      <c r="Q28" s="40"/>
      <c r="R28" s="40"/>
    </row>
    <row r="29" spans="1:18" x14ac:dyDescent="0.4">
      <c r="A29" s="9">
        <v>21</v>
      </c>
      <c r="B29" s="5">
        <v>43377</v>
      </c>
      <c r="C29" s="47">
        <v>1</v>
      </c>
      <c r="D29" s="57">
        <v>-1</v>
      </c>
      <c r="E29" s="58">
        <v>-1</v>
      </c>
      <c r="F29" s="80">
        <v>-1</v>
      </c>
      <c r="G29" s="22">
        <f t="shared" si="2"/>
        <v>127433.42558209931</v>
      </c>
      <c r="H29" s="22">
        <f t="shared" si="3"/>
        <v>138894.69228351486</v>
      </c>
      <c r="I29" s="22">
        <f t="shared" si="4"/>
        <v>128099.587005416</v>
      </c>
      <c r="J29" s="44">
        <f t="shared" si="11"/>
        <v>3941.2399664566797</v>
      </c>
      <c r="K29" s="45">
        <f t="shared" si="12"/>
        <v>4295.7121324798409</v>
      </c>
      <c r="L29" s="46">
        <f t="shared" si="13"/>
        <v>3961.8428970747213</v>
      </c>
      <c r="M29" s="44">
        <f t="shared" si="14"/>
        <v>-3941.2399664566797</v>
      </c>
      <c r="N29" s="45">
        <f t="shared" si="15"/>
        <v>-4295.7121324798409</v>
      </c>
      <c r="O29" s="46">
        <f t="shared" si="16"/>
        <v>-3961.8428970747213</v>
      </c>
      <c r="P29" s="40"/>
      <c r="Q29" s="40"/>
      <c r="R29" s="40"/>
    </row>
    <row r="30" spans="1:18" x14ac:dyDescent="0.4">
      <c r="A30" s="9">
        <v>22</v>
      </c>
      <c r="B30" s="5">
        <v>43384</v>
      </c>
      <c r="C30" s="47">
        <v>1</v>
      </c>
      <c r="D30" s="57">
        <v>1.27</v>
      </c>
      <c r="E30" s="58">
        <v>1.5</v>
      </c>
      <c r="F30" s="80">
        <v>2</v>
      </c>
      <c r="G30" s="22">
        <f t="shared" si="2"/>
        <v>132288.6390967773</v>
      </c>
      <c r="H30" s="22">
        <f t="shared" si="3"/>
        <v>145144.95343627303</v>
      </c>
      <c r="I30" s="22">
        <f t="shared" si="4"/>
        <v>135785.56222574096</v>
      </c>
      <c r="J30" s="44">
        <f t="shared" si="11"/>
        <v>3823.0027674629791</v>
      </c>
      <c r="K30" s="45">
        <f t="shared" si="12"/>
        <v>4166.8407685054453</v>
      </c>
      <c r="L30" s="46">
        <f t="shared" si="13"/>
        <v>3842.98761016248</v>
      </c>
      <c r="M30" s="44">
        <f t="shared" si="14"/>
        <v>4855.2135146779838</v>
      </c>
      <c r="N30" s="45">
        <f t="shared" si="15"/>
        <v>6250.2611527581685</v>
      </c>
      <c r="O30" s="46">
        <f t="shared" si="16"/>
        <v>7685.97522032496</v>
      </c>
      <c r="P30" s="40"/>
      <c r="Q30" s="40"/>
      <c r="R30" s="40"/>
    </row>
    <row r="31" spans="1:18" x14ac:dyDescent="0.4">
      <c r="A31" s="9">
        <v>23</v>
      </c>
      <c r="B31" s="5">
        <v>43385</v>
      </c>
      <c r="C31" s="47">
        <v>1</v>
      </c>
      <c r="D31" s="57">
        <v>1.27</v>
      </c>
      <c r="E31" s="58">
        <v>1.5</v>
      </c>
      <c r="F31" s="59">
        <v>2</v>
      </c>
      <c r="G31" s="22">
        <f t="shared" si="2"/>
        <v>137328.83624636452</v>
      </c>
      <c r="H31" s="22">
        <f t="shared" si="3"/>
        <v>151676.47634090533</v>
      </c>
      <c r="I31" s="22">
        <f t="shared" si="4"/>
        <v>143932.69595928543</v>
      </c>
      <c r="J31" s="44">
        <f t="shared" si="11"/>
        <v>3968.6591729033189</v>
      </c>
      <c r="K31" s="45">
        <f t="shared" si="12"/>
        <v>4354.3486030881904</v>
      </c>
      <c r="L31" s="46">
        <f t="shared" si="13"/>
        <v>4073.5668667722284</v>
      </c>
      <c r="M31" s="44">
        <f t="shared" si="14"/>
        <v>5040.1971495872149</v>
      </c>
      <c r="N31" s="45">
        <f t="shared" si="15"/>
        <v>6531.5229046322856</v>
      </c>
      <c r="O31" s="46">
        <f t="shared" si="16"/>
        <v>8147.1337335444568</v>
      </c>
      <c r="P31" s="40"/>
      <c r="Q31" s="40"/>
      <c r="R31" s="40"/>
    </row>
    <row r="32" spans="1:18" x14ac:dyDescent="0.4">
      <c r="A32" s="9">
        <v>24</v>
      </c>
      <c r="B32" s="5">
        <v>43385</v>
      </c>
      <c r="C32" s="47">
        <v>2</v>
      </c>
      <c r="D32" s="57">
        <v>1.27</v>
      </c>
      <c r="E32" s="58">
        <v>1.5</v>
      </c>
      <c r="F32" s="59">
        <v>2</v>
      </c>
      <c r="G32" s="22">
        <f t="shared" si="2"/>
        <v>142561.06490735101</v>
      </c>
      <c r="H32" s="22">
        <f t="shared" si="3"/>
        <v>158501.91777624606</v>
      </c>
      <c r="I32" s="22">
        <f t="shared" si="4"/>
        <v>152568.65771684254</v>
      </c>
      <c r="J32" s="44">
        <f t="shared" si="11"/>
        <v>4119.8650873909355</v>
      </c>
      <c r="K32" s="45">
        <f t="shared" si="12"/>
        <v>4550.2942902271598</v>
      </c>
      <c r="L32" s="46">
        <f t="shared" si="13"/>
        <v>4317.9808787785623</v>
      </c>
      <c r="M32" s="44">
        <f t="shared" si="14"/>
        <v>5232.2286609864877</v>
      </c>
      <c r="N32" s="45">
        <f t="shared" si="15"/>
        <v>6825.4414353407392</v>
      </c>
      <c r="O32" s="46">
        <f t="shared" si="16"/>
        <v>8635.9617575571247</v>
      </c>
      <c r="P32" s="40"/>
      <c r="Q32" s="40"/>
      <c r="R32" s="40"/>
    </row>
    <row r="33" spans="1:18" x14ac:dyDescent="0.4">
      <c r="A33" s="9">
        <v>25</v>
      </c>
      <c r="B33" s="5">
        <v>43389</v>
      </c>
      <c r="C33" s="47">
        <v>2</v>
      </c>
      <c r="D33" s="57">
        <v>1.27</v>
      </c>
      <c r="E33" s="58">
        <v>1.5</v>
      </c>
      <c r="F33" s="59">
        <v>2</v>
      </c>
      <c r="G33" s="22">
        <f t="shared" si="2"/>
        <v>147992.64148032109</v>
      </c>
      <c r="H33" s="22">
        <f t="shared" si="3"/>
        <v>165634.50407617714</v>
      </c>
      <c r="I33" s="22">
        <f t="shared" si="4"/>
        <v>161722.77717985309</v>
      </c>
      <c r="J33" s="44">
        <f t="shared" si="11"/>
        <v>4276.8319472205303</v>
      </c>
      <c r="K33" s="45">
        <f t="shared" si="12"/>
        <v>4755.0575332873814</v>
      </c>
      <c r="L33" s="46">
        <f t="shared" si="13"/>
        <v>4577.0597315052764</v>
      </c>
      <c r="M33" s="44">
        <f t="shared" si="14"/>
        <v>5431.5765729700734</v>
      </c>
      <c r="N33" s="45">
        <f t="shared" si="15"/>
        <v>7132.5862999310721</v>
      </c>
      <c r="O33" s="46">
        <f t="shared" si="16"/>
        <v>9154.1194630105529</v>
      </c>
      <c r="P33" s="40"/>
      <c r="Q33" s="40"/>
      <c r="R33" s="40"/>
    </row>
    <row r="34" spans="1:18" x14ac:dyDescent="0.4">
      <c r="A34" s="9">
        <v>26</v>
      </c>
      <c r="B34" s="5">
        <v>43390</v>
      </c>
      <c r="C34" s="47">
        <v>2</v>
      </c>
      <c r="D34" s="57">
        <v>1.27</v>
      </c>
      <c r="E34" s="58">
        <v>1.5</v>
      </c>
      <c r="F34" s="80">
        <v>2</v>
      </c>
      <c r="G34" s="22">
        <f t="shared" si="2"/>
        <v>153631.16112072131</v>
      </c>
      <c r="H34" s="22">
        <f t="shared" si="3"/>
        <v>173088.0567596051</v>
      </c>
      <c r="I34" s="22">
        <f t="shared" si="4"/>
        <v>171426.14381064428</v>
      </c>
      <c r="J34" s="44">
        <f t="shared" si="11"/>
        <v>4439.7792444096331</v>
      </c>
      <c r="K34" s="45">
        <f t="shared" si="12"/>
        <v>4969.0351222853142</v>
      </c>
      <c r="L34" s="46">
        <f t="shared" si="13"/>
        <v>4851.6833153955922</v>
      </c>
      <c r="M34" s="44">
        <f t="shared" si="14"/>
        <v>5638.5196404002345</v>
      </c>
      <c r="N34" s="45">
        <f t="shared" si="15"/>
        <v>7453.5526834279717</v>
      </c>
      <c r="O34" s="46">
        <f t="shared" si="16"/>
        <v>9703.3666307911844</v>
      </c>
      <c r="P34" s="40"/>
      <c r="Q34" s="40"/>
      <c r="R34" s="40"/>
    </row>
    <row r="35" spans="1:18" x14ac:dyDescent="0.4">
      <c r="A35" s="9">
        <v>27</v>
      </c>
      <c r="B35" s="5">
        <v>43391</v>
      </c>
      <c r="C35" s="47">
        <v>2</v>
      </c>
      <c r="D35" s="57">
        <v>1.27</v>
      </c>
      <c r="E35" s="58">
        <v>1.5</v>
      </c>
      <c r="F35" s="80">
        <v>2</v>
      </c>
      <c r="G35" s="22">
        <f t="shared" si="2"/>
        <v>159484.50835942078</v>
      </c>
      <c r="H35" s="22">
        <f t="shared" si="3"/>
        <v>180877.01931378731</v>
      </c>
      <c r="I35" s="22">
        <f t="shared" si="4"/>
        <v>181711.71243928294</v>
      </c>
      <c r="J35" s="44">
        <f t="shared" si="11"/>
        <v>4608.934833621639</v>
      </c>
      <c r="K35" s="45">
        <f t="shared" si="12"/>
        <v>5192.6417027881525</v>
      </c>
      <c r="L35" s="46">
        <f t="shared" si="13"/>
        <v>5142.7843143193286</v>
      </c>
      <c r="M35" s="44">
        <f t="shared" si="14"/>
        <v>5853.3472386994817</v>
      </c>
      <c r="N35" s="45">
        <f t="shared" si="15"/>
        <v>7788.9625541822288</v>
      </c>
      <c r="O35" s="46">
        <f t="shared" si="16"/>
        <v>10285.568628638657</v>
      </c>
      <c r="P35" s="40"/>
      <c r="Q35" s="40"/>
      <c r="R35" s="40"/>
    </row>
    <row r="36" spans="1:18" x14ac:dyDescent="0.4">
      <c r="A36" s="9">
        <v>28</v>
      </c>
      <c r="B36" s="5">
        <v>43392</v>
      </c>
      <c r="C36" s="47">
        <v>1</v>
      </c>
      <c r="D36" s="57">
        <v>1.27</v>
      </c>
      <c r="E36" s="58">
        <v>1.5</v>
      </c>
      <c r="F36" s="59">
        <v>-1</v>
      </c>
      <c r="G36" s="22">
        <f t="shared" si="2"/>
        <v>165560.86812791473</v>
      </c>
      <c r="H36" s="22">
        <f t="shared" si="3"/>
        <v>189016.48518290775</v>
      </c>
      <c r="I36" s="22">
        <f t="shared" si="4"/>
        <v>176260.36106610447</v>
      </c>
      <c r="J36" s="44">
        <f t="shared" si="11"/>
        <v>4784.5352507826237</v>
      </c>
      <c r="K36" s="45">
        <f t="shared" si="12"/>
        <v>5426.3105794136191</v>
      </c>
      <c r="L36" s="46">
        <f t="shared" si="13"/>
        <v>5451.3513731784878</v>
      </c>
      <c r="M36" s="44">
        <f t="shared" si="14"/>
        <v>6076.3597684939323</v>
      </c>
      <c r="N36" s="45">
        <f t="shared" si="15"/>
        <v>8139.4658691204286</v>
      </c>
      <c r="O36" s="46">
        <f t="shared" si="16"/>
        <v>-5451.3513731784878</v>
      </c>
      <c r="P36" s="40"/>
      <c r="Q36" s="40"/>
      <c r="R36" s="40"/>
    </row>
    <row r="37" spans="1:18" x14ac:dyDescent="0.4">
      <c r="A37" s="9">
        <v>29</v>
      </c>
      <c r="B37" s="5">
        <v>43411</v>
      </c>
      <c r="C37" s="47">
        <v>1</v>
      </c>
      <c r="D37" s="57">
        <v>-1</v>
      </c>
      <c r="E37" s="58">
        <v>-1</v>
      </c>
      <c r="F37" s="59">
        <v>-1</v>
      </c>
      <c r="G37" s="22">
        <f t="shared" si="2"/>
        <v>160594.04208407729</v>
      </c>
      <c r="H37" s="22">
        <f t="shared" si="3"/>
        <v>183345.99062742051</v>
      </c>
      <c r="I37" s="22">
        <f t="shared" si="4"/>
        <v>170972.55023412133</v>
      </c>
      <c r="J37" s="44">
        <f t="shared" si="11"/>
        <v>4966.8260438374418</v>
      </c>
      <c r="K37" s="45">
        <f t="shared" si="12"/>
        <v>5670.494555487232</v>
      </c>
      <c r="L37" s="46">
        <f t="shared" si="13"/>
        <v>5287.8108319831335</v>
      </c>
      <c r="M37" s="44">
        <f t="shared" si="14"/>
        <v>-4966.8260438374418</v>
      </c>
      <c r="N37" s="45">
        <f t="shared" si="15"/>
        <v>-5670.494555487232</v>
      </c>
      <c r="O37" s="46">
        <f t="shared" si="16"/>
        <v>-5287.8108319831335</v>
      </c>
      <c r="P37" s="40"/>
      <c r="Q37" s="40"/>
      <c r="R37" s="40"/>
    </row>
    <row r="38" spans="1:18" x14ac:dyDescent="0.4">
      <c r="A38" s="9">
        <v>30</v>
      </c>
      <c r="B38" s="5">
        <v>43411</v>
      </c>
      <c r="C38" s="47">
        <v>1</v>
      </c>
      <c r="D38" s="57">
        <v>1.27</v>
      </c>
      <c r="E38" s="58">
        <v>1.5</v>
      </c>
      <c r="F38" s="59">
        <v>2</v>
      </c>
      <c r="G38" s="22">
        <f t="shared" si="2"/>
        <v>166712.67508748063</v>
      </c>
      <c r="H38" s="22">
        <f t="shared" si="3"/>
        <v>191596.56020565444</v>
      </c>
      <c r="I38" s="22">
        <f t="shared" si="4"/>
        <v>181230.90324816862</v>
      </c>
      <c r="J38" s="44">
        <f t="shared" si="11"/>
        <v>4817.8212625223186</v>
      </c>
      <c r="K38" s="45">
        <f t="shared" si="12"/>
        <v>5500.3797188226154</v>
      </c>
      <c r="L38" s="46">
        <f t="shared" si="13"/>
        <v>5129.1765070236397</v>
      </c>
      <c r="M38" s="44">
        <f t="shared" si="14"/>
        <v>6118.6330034033444</v>
      </c>
      <c r="N38" s="45">
        <f t="shared" si="15"/>
        <v>8250.5695782339226</v>
      </c>
      <c r="O38" s="46">
        <f t="shared" si="16"/>
        <v>10258.353014047279</v>
      </c>
      <c r="P38" s="40"/>
      <c r="Q38" s="40"/>
      <c r="R38" s="40"/>
    </row>
    <row r="39" spans="1:18" x14ac:dyDescent="0.4">
      <c r="A39" s="9">
        <v>31</v>
      </c>
      <c r="B39" s="5">
        <v>43411</v>
      </c>
      <c r="C39" s="47">
        <v>2</v>
      </c>
      <c r="D39" s="57">
        <v>1.27</v>
      </c>
      <c r="E39" s="60">
        <v>1.5</v>
      </c>
      <c r="F39" s="59">
        <v>2</v>
      </c>
      <c r="G39" s="22">
        <f t="shared" si="2"/>
        <v>173064.42800831364</v>
      </c>
      <c r="H39" s="22">
        <f t="shared" si="3"/>
        <v>200218.40541490889</v>
      </c>
      <c r="I39" s="22">
        <f t="shared" si="4"/>
        <v>192104.75744305874</v>
      </c>
      <c r="J39" s="44">
        <f t="shared" si="11"/>
        <v>5001.380252624419</v>
      </c>
      <c r="K39" s="45">
        <f t="shared" si="12"/>
        <v>5747.8968061696332</v>
      </c>
      <c r="L39" s="46">
        <f t="shared" si="13"/>
        <v>5436.9270974450583</v>
      </c>
      <c r="M39" s="44">
        <f t="shared" si="14"/>
        <v>6351.7529208330125</v>
      </c>
      <c r="N39" s="45">
        <f t="shared" si="15"/>
        <v>8621.8452092544503</v>
      </c>
      <c r="O39" s="46">
        <f t="shared" si="16"/>
        <v>10873.854194890117</v>
      </c>
      <c r="P39" s="40"/>
      <c r="Q39" s="40"/>
      <c r="R39" s="40"/>
    </row>
    <row r="40" spans="1:18" x14ac:dyDescent="0.4">
      <c r="A40" s="9">
        <v>32</v>
      </c>
      <c r="B40" s="5">
        <v>43412</v>
      </c>
      <c r="C40" s="47">
        <v>2</v>
      </c>
      <c r="D40" s="57">
        <v>1.27</v>
      </c>
      <c r="E40" s="60">
        <v>1.5</v>
      </c>
      <c r="F40" s="59">
        <v>2</v>
      </c>
      <c r="G40" s="22">
        <f t="shared" si="2"/>
        <v>179658.18271543039</v>
      </c>
      <c r="H40" s="22">
        <f t="shared" si="3"/>
        <v>209228.23365857979</v>
      </c>
      <c r="I40" s="22">
        <f t="shared" si="4"/>
        <v>203631.04288964227</v>
      </c>
      <c r="J40" s="44">
        <f t="shared" si="11"/>
        <v>5191.9328402494093</v>
      </c>
      <c r="K40" s="45">
        <f t="shared" si="12"/>
        <v>6006.5521624472667</v>
      </c>
      <c r="L40" s="46">
        <f t="shared" si="13"/>
        <v>5763.1427232917622</v>
      </c>
      <c r="M40" s="44">
        <f t="shared" si="14"/>
        <v>6593.7547071167501</v>
      </c>
      <c r="N40" s="45">
        <f t="shared" si="15"/>
        <v>9009.8282436708996</v>
      </c>
      <c r="O40" s="46">
        <f t="shared" si="16"/>
        <v>11526.285446583524</v>
      </c>
      <c r="P40" s="40"/>
      <c r="Q40" s="40"/>
      <c r="R40" s="40"/>
    </row>
    <row r="41" spans="1:18" x14ac:dyDescent="0.4">
      <c r="A41" s="9">
        <v>33</v>
      </c>
      <c r="B41" s="5">
        <v>43412</v>
      </c>
      <c r="C41" s="47">
        <v>2</v>
      </c>
      <c r="D41" s="57">
        <v>1.27</v>
      </c>
      <c r="E41" s="60">
        <v>1.5</v>
      </c>
      <c r="F41" s="80">
        <v>2</v>
      </c>
      <c r="G41" s="22">
        <f t="shared" si="2"/>
        <v>186503.15947688828</v>
      </c>
      <c r="H41" s="22">
        <f t="shared" si="3"/>
        <v>218643.50417321589</v>
      </c>
      <c r="I41" s="22">
        <f t="shared" si="4"/>
        <v>215848.90546302081</v>
      </c>
      <c r="J41" s="44">
        <f t="shared" si="11"/>
        <v>5389.7454814629118</v>
      </c>
      <c r="K41" s="45">
        <f t="shared" si="12"/>
        <v>6276.8470097573936</v>
      </c>
      <c r="L41" s="46">
        <f t="shared" si="13"/>
        <v>6108.9312866892678</v>
      </c>
      <c r="M41" s="44">
        <f t="shared" si="14"/>
        <v>6844.9767614578977</v>
      </c>
      <c r="N41" s="45">
        <f t="shared" si="15"/>
        <v>9415.2705146360895</v>
      </c>
      <c r="O41" s="46">
        <f t="shared" si="16"/>
        <v>12217.862573378536</v>
      </c>
      <c r="P41" s="40"/>
      <c r="Q41" s="40"/>
      <c r="R41" s="40"/>
    </row>
    <row r="42" spans="1:18" x14ac:dyDescent="0.4">
      <c r="A42" s="9">
        <v>34</v>
      </c>
      <c r="B42" s="5">
        <v>43419</v>
      </c>
      <c r="C42" s="47">
        <v>1</v>
      </c>
      <c r="D42" s="57">
        <v>1.27</v>
      </c>
      <c r="E42" s="60">
        <v>1.5</v>
      </c>
      <c r="F42" s="80">
        <v>2</v>
      </c>
      <c r="G42" s="22">
        <f t="shared" si="2"/>
        <v>193608.92985295772</v>
      </c>
      <c r="H42" s="22">
        <f t="shared" si="3"/>
        <v>228482.46186101061</v>
      </c>
      <c r="I42" s="22">
        <f t="shared" si="4"/>
        <v>228799.83979080207</v>
      </c>
      <c r="J42" s="44">
        <f t="shared" si="11"/>
        <v>5595.0947843066479</v>
      </c>
      <c r="K42" s="45">
        <f t="shared" si="12"/>
        <v>6559.3051251964762</v>
      </c>
      <c r="L42" s="46">
        <f t="shared" si="13"/>
        <v>6475.4671638906239</v>
      </c>
      <c r="M42" s="44">
        <f>IF(D42="","",J42*D42)</f>
        <v>7105.770376069443</v>
      </c>
      <c r="N42" s="45">
        <f t="shared" si="15"/>
        <v>9838.9576877947147</v>
      </c>
      <c r="O42" s="46">
        <f t="shared" si="16"/>
        <v>12950.934327781248</v>
      </c>
      <c r="P42" s="40"/>
      <c r="Q42" s="40"/>
      <c r="R42" s="40"/>
    </row>
    <row r="43" spans="1:18" x14ac:dyDescent="0.4">
      <c r="A43" s="3">
        <v>35</v>
      </c>
      <c r="B43" s="5">
        <v>43420</v>
      </c>
      <c r="C43" s="47">
        <v>1</v>
      </c>
      <c r="D43" s="57">
        <v>-1</v>
      </c>
      <c r="E43" s="60">
        <v>-1</v>
      </c>
      <c r="F43" s="59">
        <v>-1</v>
      </c>
      <c r="G43" s="22">
        <f>IF(D43="","",G42+M43)</f>
        <v>187800.66195736898</v>
      </c>
      <c r="H43" s="22">
        <f t="shared" ref="H43:I43" si="17">IF(E43="","",H42+N43)</f>
        <v>221627.98800518029</v>
      </c>
      <c r="I43" s="22">
        <f t="shared" si="17"/>
        <v>221935.84459707802</v>
      </c>
      <c r="J43" s="44">
        <f t="shared" si="11"/>
        <v>5808.2678955887313</v>
      </c>
      <c r="K43" s="45">
        <f t="shared" si="12"/>
        <v>6854.4738558303179</v>
      </c>
      <c r="L43" s="46">
        <f t="shared" si="13"/>
        <v>6863.9951937240621</v>
      </c>
      <c r="M43" s="44">
        <f t="shared" si="14"/>
        <v>-5808.2678955887313</v>
      </c>
      <c r="N43" s="45">
        <f t="shared" si="15"/>
        <v>-6854.4738558303179</v>
      </c>
      <c r="O43" s="46">
        <f t="shared" si="16"/>
        <v>-6863.9951937240621</v>
      </c>
    </row>
    <row r="44" spans="1:18" x14ac:dyDescent="0.4">
      <c r="A44" s="9">
        <v>36</v>
      </c>
      <c r="B44" s="5">
        <v>43426</v>
      </c>
      <c r="C44" s="47">
        <v>1</v>
      </c>
      <c r="D44" s="57">
        <v>1.27</v>
      </c>
      <c r="E44" s="60">
        <v>1.5</v>
      </c>
      <c r="F44" s="59">
        <v>2</v>
      </c>
      <c r="G44" s="22">
        <f t="shared" ref="G44:G58" si="18">IF(D44="","",G43+M44)</f>
        <v>194955.86717794475</v>
      </c>
      <c r="H44" s="22">
        <f t="shared" ref="H44:H58" si="19">IF(E44="","",H43+N44)</f>
        <v>231601.24746541341</v>
      </c>
      <c r="I44" s="22">
        <f t="shared" ref="I44:I58" si="20">IF(F44="","",I43+O44)</f>
        <v>235251.99527290268</v>
      </c>
      <c r="J44" s="44">
        <f>IF(G43="","",G43*0.03)</f>
        <v>5634.0198587210689</v>
      </c>
      <c r="K44" s="45">
        <f t="shared" si="12"/>
        <v>6648.8396401554082</v>
      </c>
      <c r="L44" s="46">
        <f t="shared" si="13"/>
        <v>6658.0753379123398</v>
      </c>
      <c r="M44" s="44">
        <f>IF(D44="","",J44*D44)</f>
        <v>7155.2052205757573</v>
      </c>
      <c r="N44" s="45">
        <f t="shared" si="15"/>
        <v>9973.2594602331119</v>
      </c>
      <c r="O44" s="46">
        <f t="shared" si="16"/>
        <v>13316.15067582468</v>
      </c>
    </row>
    <row r="45" spans="1:18" x14ac:dyDescent="0.4">
      <c r="A45" s="9">
        <v>37</v>
      </c>
      <c r="B45" s="5">
        <v>43438</v>
      </c>
      <c r="C45" s="47">
        <v>1</v>
      </c>
      <c r="D45" s="57">
        <v>1.27</v>
      </c>
      <c r="E45" s="58">
        <v>1.5</v>
      </c>
      <c r="F45" s="59">
        <v>2</v>
      </c>
      <c r="G45" s="22">
        <f t="shared" si="18"/>
        <v>202383.68571742444</v>
      </c>
      <c r="H45" s="22">
        <f t="shared" si="19"/>
        <v>242023.30360135701</v>
      </c>
      <c r="I45" s="22">
        <f t="shared" si="20"/>
        <v>249367.11498927686</v>
      </c>
      <c r="J45" s="44">
        <f t="shared" si="11"/>
        <v>5848.676015338342</v>
      </c>
      <c r="K45" s="45">
        <f t="shared" si="12"/>
        <v>6948.0374239624025</v>
      </c>
      <c r="L45" s="46">
        <f t="shared" si="13"/>
        <v>7057.55985818708</v>
      </c>
      <c r="M45" s="44">
        <f t="shared" si="14"/>
        <v>7427.8185394796947</v>
      </c>
      <c r="N45" s="45">
        <f t="shared" si="15"/>
        <v>10422.056135943603</v>
      </c>
      <c r="O45" s="46">
        <f t="shared" si="16"/>
        <v>14115.11971637416</v>
      </c>
    </row>
    <row r="46" spans="1:18" x14ac:dyDescent="0.4">
      <c r="A46" s="9">
        <v>38</v>
      </c>
      <c r="B46" s="5">
        <v>43438</v>
      </c>
      <c r="C46" s="47">
        <v>1</v>
      </c>
      <c r="D46" s="57">
        <v>-1</v>
      </c>
      <c r="E46" s="58">
        <v>-1</v>
      </c>
      <c r="F46" s="59">
        <v>-1</v>
      </c>
      <c r="G46" s="22">
        <f t="shared" si="18"/>
        <v>196312.17514590171</v>
      </c>
      <c r="H46" s="22">
        <f t="shared" si="19"/>
        <v>234762.60449331629</v>
      </c>
      <c r="I46" s="22">
        <f t="shared" si="20"/>
        <v>241886.10153959855</v>
      </c>
      <c r="J46" s="44">
        <f t="shared" si="11"/>
        <v>6071.5105715227328</v>
      </c>
      <c r="K46" s="45">
        <f t="shared" si="12"/>
        <v>7260.6991080407097</v>
      </c>
      <c r="L46" s="46">
        <f t="shared" si="13"/>
        <v>7481.0134496783057</v>
      </c>
      <c r="M46" s="44">
        <f t="shared" si="14"/>
        <v>-6071.5105715227328</v>
      </c>
      <c r="N46" s="45">
        <f t="shared" si="15"/>
        <v>-7260.6991080407097</v>
      </c>
      <c r="O46" s="46">
        <f t="shared" si="16"/>
        <v>-7481.0134496783057</v>
      </c>
    </row>
    <row r="47" spans="1:18" x14ac:dyDescent="0.4">
      <c r="A47" s="9">
        <v>39</v>
      </c>
      <c r="B47" s="5">
        <v>43439</v>
      </c>
      <c r="C47" s="47">
        <v>2</v>
      </c>
      <c r="D47" s="57">
        <v>1.27</v>
      </c>
      <c r="E47" s="58">
        <v>1.5</v>
      </c>
      <c r="F47" s="59">
        <v>-1</v>
      </c>
      <c r="G47" s="22">
        <f t="shared" si="18"/>
        <v>203791.66901896056</v>
      </c>
      <c r="H47" s="22">
        <f t="shared" si="19"/>
        <v>245326.92169551551</v>
      </c>
      <c r="I47" s="22">
        <f t="shared" si="20"/>
        <v>234629.51849341058</v>
      </c>
      <c r="J47" s="44">
        <f t="shared" si="11"/>
        <v>5889.3652543770513</v>
      </c>
      <c r="K47" s="45">
        <f t="shared" si="12"/>
        <v>7042.8781347994882</v>
      </c>
      <c r="L47" s="46">
        <f t="shared" si="13"/>
        <v>7256.5830461879559</v>
      </c>
      <c r="M47" s="44">
        <f t="shared" si="14"/>
        <v>7479.4938730588556</v>
      </c>
      <c r="N47" s="45">
        <f t="shared" si="15"/>
        <v>10564.317202199232</v>
      </c>
      <c r="O47" s="46">
        <f t="shared" si="16"/>
        <v>-7256.5830461879559</v>
      </c>
    </row>
    <row r="48" spans="1:18" x14ac:dyDescent="0.4">
      <c r="A48" s="9">
        <v>40</v>
      </c>
      <c r="B48" s="5">
        <v>43446</v>
      </c>
      <c r="C48" s="47">
        <v>1</v>
      </c>
      <c r="D48" s="57">
        <v>-1</v>
      </c>
      <c r="E48" s="58">
        <v>-1</v>
      </c>
      <c r="F48" s="59">
        <v>-1</v>
      </c>
      <c r="G48" s="22">
        <f t="shared" si="18"/>
        <v>197677.91894839174</v>
      </c>
      <c r="H48" s="22">
        <f t="shared" si="19"/>
        <v>237967.11404465005</v>
      </c>
      <c r="I48" s="22">
        <f t="shared" si="20"/>
        <v>227590.63293860827</v>
      </c>
      <c r="J48" s="44">
        <f t="shared" si="11"/>
        <v>6113.7500705688162</v>
      </c>
      <c r="K48" s="45">
        <f t="shared" si="12"/>
        <v>7359.8076508654649</v>
      </c>
      <c r="L48" s="46">
        <f t="shared" si="13"/>
        <v>7038.8855548023175</v>
      </c>
      <c r="M48" s="44">
        <f t="shared" si="14"/>
        <v>-6113.7500705688162</v>
      </c>
      <c r="N48" s="45">
        <f t="shared" si="15"/>
        <v>-7359.8076508654649</v>
      </c>
      <c r="O48" s="46">
        <f t="shared" si="16"/>
        <v>-7038.8855548023175</v>
      </c>
    </row>
    <row r="49" spans="1:15" x14ac:dyDescent="0.4">
      <c r="A49" s="9">
        <v>41</v>
      </c>
      <c r="B49" s="5">
        <v>43451</v>
      </c>
      <c r="C49" s="47">
        <v>1</v>
      </c>
      <c r="D49" s="57">
        <v>1.27</v>
      </c>
      <c r="E49" s="58">
        <v>1.5</v>
      </c>
      <c r="F49" s="59">
        <v>2</v>
      </c>
      <c r="G49" s="22">
        <f t="shared" si="18"/>
        <v>205209.44766032547</v>
      </c>
      <c r="H49" s="22">
        <f t="shared" si="19"/>
        <v>248675.63417665931</v>
      </c>
      <c r="I49" s="22">
        <f t="shared" si="20"/>
        <v>241246.07091492476</v>
      </c>
      <c r="J49" s="44">
        <f t="shared" si="11"/>
        <v>5930.3375684517523</v>
      </c>
      <c r="K49" s="45">
        <f t="shared" si="12"/>
        <v>7139.0134213395013</v>
      </c>
      <c r="L49" s="46">
        <f t="shared" si="13"/>
        <v>6827.7189881582481</v>
      </c>
      <c r="M49" s="44">
        <f t="shared" si="14"/>
        <v>7531.5287119337254</v>
      </c>
      <c r="N49" s="45">
        <f t="shared" si="15"/>
        <v>10708.520132009253</v>
      </c>
      <c r="O49" s="46">
        <f t="shared" si="16"/>
        <v>13655.437976316496</v>
      </c>
    </row>
    <row r="50" spans="1:15" x14ac:dyDescent="0.4">
      <c r="A50" s="9">
        <v>42</v>
      </c>
      <c r="B50" s="5">
        <v>43453</v>
      </c>
      <c r="C50" s="47">
        <v>1</v>
      </c>
      <c r="D50" s="57">
        <v>1.27</v>
      </c>
      <c r="E50" s="58">
        <v>1.5</v>
      </c>
      <c r="F50" s="59">
        <v>2</v>
      </c>
      <c r="G50" s="22">
        <f t="shared" si="18"/>
        <v>213027.92761618388</v>
      </c>
      <c r="H50" s="22">
        <f t="shared" si="19"/>
        <v>259866.03771460897</v>
      </c>
      <c r="I50" s="22">
        <f t="shared" si="20"/>
        <v>255720.83516982023</v>
      </c>
      <c r="J50" s="44">
        <f t="shared" si="11"/>
        <v>6156.2834298097641</v>
      </c>
      <c r="K50" s="45">
        <f t="shared" si="12"/>
        <v>7460.2690252997791</v>
      </c>
      <c r="L50" s="46">
        <f t="shared" si="13"/>
        <v>7237.3821274477423</v>
      </c>
      <c r="M50" s="44">
        <f t="shared" si="14"/>
        <v>7818.4799558584009</v>
      </c>
      <c r="N50" s="45">
        <f t="shared" si="15"/>
        <v>11190.403537949669</v>
      </c>
      <c r="O50" s="46">
        <f t="shared" si="16"/>
        <v>14474.764254895485</v>
      </c>
    </row>
    <row r="51" spans="1:15" x14ac:dyDescent="0.4">
      <c r="A51" s="9">
        <v>43</v>
      </c>
      <c r="B51" s="5">
        <v>43458</v>
      </c>
      <c r="C51" s="47">
        <v>1</v>
      </c>
      <c r="D51" s="57">
        <v>1.27</v>
      </c>
      <c r="E51" s="58">
        <v>1.5</v>
      </c>
      <c r="F51" s="80">
        <v>-1</v>
      </c>
      <c r="G51" s="22">
        <f t="shared" si="18"/>
        <v>221144.29165836048</v>
      </c>
      <c r="H51" s="22">
        <f t="shared" si="19"/>
        <v>271560.00941176637</v>
      </c>
      <c r="I51" s="22">
        <f t="shared" si="20"/>
        <v>248049.21011472563</v>
      </c>
      <c r="J51" s="44">
        <f t="shared" si="11"/>
        <v>6390.8378284855162</v>
      </c>
      <c r="K51" s="45">
        <f t="shared" si="12"/>
        <v>7795.9811314382687</v>
      </c>
      <c r="L51" s="46">
        <f t="shared" si="13"/>
        <v>7671.625055094607</v>
      </c>
      <c r="M51" s="44">
        <f t="shared" si="14"/>
        <v>8116.3640421766058</v>
      </c>
      <c r="N51" s="45">
        <f t="shared" si="15"/>
        <v>11693.971697157403</v>
      </c>
      <c r="O51" s="46">
        <f t="shared" si="16"/>
        <v>-7671.625055094607</v>
      </c>
    </row>
    <row r="52" spans="1:15" x14ac:dyDescent="0.4">
      <c r="A52" s="9">
        <v>44</v>
      </c>
      <c r="B52" s="5">
        <v>43461</v>
      </c>
      <c r="C52" s="47">
        <v>1</v>
      </c>
      <c r="D52" s="57">
        <v>-1</v>
      </c>
      <c r="E52" s="58">
        <v>-1</v>
      </c>
      <c r="F52" s="59">
        <v>-1</v>
      </c>
      <c r="G52" s="22">
        <f t="shared" si="18"/>
        <v>214509.96290860965</v>
      </c>
      <c r="H52" s="22">
        <f t="shared" si="19"/>
        <v>263413.20912941336</v>
      </c>
      <c r="I52" s="22">
        <f t="shared" si="20"/>
        <v>240607.73381128386</v>
      </c>
      <c r="J52" s="44">
        <f t="shared" si="11"/>
        <v>6634.3287497508145</v>
      </c>
      <c r="K52" s="45">
        <f t="shared" si="12"/>
        <v>8146.8002823529905</v>
      </c>
      <c r="L52" s="46">
        <f t="shared" si="13"/>
        <v>7441.4763034417683</v>
      </c>
      <c r="M52" s="44">
        <f t="shared" si="14"/>
        <v>-6634.3287497508145</v>
      </c>
      <c r="N52" s="45">
        <f t="shared" si="15"/>
        <v>-8146.8002823529905</v>
      </c>
      <c r="O52" s="46">
        <f t="shared" si="16"/>
        <v>-7441.4763034417683</v>
      </c>
    </row>
    <row r="53" spans="1:15" x14ac:dyDescent="0.4">
      <c r="A53" s="9">
        <v>45</v>
      </c>
      <c r="B53" s="5">
        <v>43465</v>
      </c>
      <c r="C53" s="47">
        <v>1</v>
      </c>
      <c r="D53" s="57">
        <v>1.27</v>
      </c>
      <c r="E53" s="58">
        <v>1.5</v>
      </c>
      <c r="F53" s="59">
        <v>2</v>
      </c>
      <c r="G53" s="22">
        <f t="shared" si="18"/>
        <v>222682.79249542768</v>
      </c>
      <c r="H53" s="22">
        <f t="shared" si="19"/>
        <v>275266.80354023696</v>
      </c>
      <c r="I53" s="22">
        <f t="shared" si="20"/>
        <v>255044.19783996089</v>
      </c>
      <c r="J53" s="44">
        <f t="shared" si="11"/>
        <v>6435.2988872582891</v>
      </c>
      <c r="K53" s="45">
        <f t="shared" si="12"/>
        <v>7902.3962738824002</v>
      </c>
      <c r="L53" s="46">
        <f t="shared" si="13"/>
        <v>7218.2320143385159</v>
      </c>
      <c r="M53" s="44">
        <f t="shared" si="14"/>
        <v>8172.8295868180276</v>
      </c>
      <c r="N53" s="45">
        <f t="shared" si="15"/>
        <v>11853.5944108236</v>
      </c>
      <c r="O53" s="46">
        <f t="shared" si="16"/>
        <v>14436.464028677032</v>
      </c>
    </row>
    <row r="54" spans="1:15" x14ac:dyDescent="0.4">
      <c r="A54" s="9">
        <v>46</v>
      </c>
      <c r="B54" s="5">
        <v>43472</v>
      </c>
      <c r="C54" s="47">
        <v>1</v>
      </c>
      <c r="D54" s="57">
        <v>1.27</v>
      </c>
      <c r="E54" s="58">
        <v>1.5</v>
      </c>
      <c r="F54" s="59">
        <v>2</v>
      </c>
      <c r="G54" s="22">
        <f t="shared" si="18"/>
        <v>231167.00688950348</v>
      </c>
      <c r="H54" s="22">
        <f t="shared" si="19"/>
        <v>287653.80969954759</v>
      </c>
      <c r="I54" s="22">
        <f t="shared" si="20"/>
        <v>270346.84971035854</v>
      </c>
      <c r="J54" s="44">
        <f t="shared" si="11"/>
        <v>6680.4837748628306</v>
      </c>
      <c r="K54" s="45">
        <f t="shared" si="12"/>
        <v>8258.0041062071086</v>
      </c>
      <c r="L54" s="46">
        <f t="shared" si="13"/>
        <v>7651.3259351988263</v>
      </c>
      <c r="M54" s="44">
        <f t="shared" si="14"/>
        <v>8484.2143940757942</v>
      </c>
      <c r="N54" s="45">
        <f t="shared" si="15"/>
        <v>12387.006159310662</v>
      </c>
      <c r="O54" s="46">
        <f t="shared" si="16"/>
        <v>15302.651870397653</v>
      </c>
    </row>
    <row r="55" spans="1:15" x14ac:dyDescent="0.4">
      <c r="A55" s="9">
        <v>47</v>
      </c>
      <c r="B55" s="5">
        <v>43475</v>
      </c>
      <c r="C55" s="47">
        <v>2</v>
      </c>
      <c r="D55" s="57">
        <v>1.27</v>
      </c>
      <c r="E55" s="58">
        <v>1.5</v>
      </c>
      <c r="F55" s="59">
        <v>2</v>
      </c>
      <c r="G55" s="22">
        <f t="shared" si="18"/>
        <v>239974.46985199355</v>
      </c>
      <c r="H55" s="22">
        <f t="shared" si="19"/>
        <v>300598.23113602726</v>
      </c>
      <c r="I55" s="22">
        <f t="shared" si="20"/>
        <v>286567.66069298005</v>
      </c>
      <c r="J55" s="44">
        <f t="shared" si="11"/>
        <v>6935.0102066851041</v>
      </c>
      <c r="K55" s="45">
        <f t="shared" si="12"/>
        <v>8629.6142909864284</v>
      </c>
      <c r="L55" s="46">
        <f t="shared" si="13"/>
        <v>8110.4054913107557</v>
      </c>
      <c r="M55" s="44">
        <f t="shared" si="14"/>
        <v>8807.4629624900826</v>
      </c>
      <c r="N55" s="45">
        <f t="shared" si="15"/>
        <v>12944.421436479643</v>
      </c>
      <c r="O55" s="46">
        <f t="shared" si="16"/>
        <v>16220.810982621511</v>
      </c>
    </row>
    <row r="56" spans="1:15" x14ac:dyDescent="0.4">
      <c r="A56" s="9">
        <v>48</v>
      </c>
      <c r="B56" s="5">
        <v>43483</v>
      </c>
      <c r="C56" s="47">
        <v>1</v>
      </c>
      <c r="D56" s="57">
        <v>-1</v>
      </c>
      <c r="E56" s="58">
        <v>-1</v>
      </c>
      <c r="F56" s="59">
        <v>-1</v>
      </c>
      <c r="G56" s="22">
        <f t="shared" si="18"/>
        <v>232775.23575643374</v>
      </c>
      <c r="H56" s="22">
        <f t="shared" si="19"/>
        <v>291580.28420194646</v>
      </c>
      <c r="I56" s="22">
        <f t="shared" si="20"/>
        <v>277970.63087219064</v>
      </c>
      <c r="J56" s="44">
        <f t="shared" si="11"/>
        <v>7199.2340955598065</v>
      </c>
      <c r="K56" s="45">
        <f t="shared" si="12"/>
        <v>9017.9469340808173</v>
      </c>
      <c r="L56" s="46">
        <f t="shared" si="13"/>
        <v>8597.0298207894011</v>
      </c>
      <c r="M56" s="44">
        <f t="shared" si="14"/>
        <v>-7199.2340955598065</v>
      </c>
      <c r="N56" s="45">
        <f t="shared" si="15"/>
        <v>-9017.9469340808173</v>
      </c>
      <c r="O56" s="46">
        <f t="shared" si="16"/>
        <v>-8597.0298207894011</v>
      </c>
    </row>
    <row r="57" spans="1:15" x14ac:dyDescent="0.4">
      <c r="A57" s="9">
        <v>49</v>
      </c>
      <c r="B57" s="5">
        <v>43486</v>
      </c>
      <c r="C57" s="47">
        <v>1</v>
      </c>
      <c r="D57" s="57">
        <v>1.27</v>
      </c>
      <c r="E57" s="58">
        <v>1.5</v>
      </c>
      <c r="F57" s="59">
        <v>2</v>
      </c>
      <c r="G57" s="22">
        <f t="shared" si="18"/>
        <v>241643.97223875386</v>
      </c>
      <c r="H57" s="22">
        <f t="shared" si="19"/>
        <v>304701.39699103404</v>
      </c>
      <c r="I57" s="22">
        <f t="shared" si="20"/>
        <v>294648.86872452206</v>
      </c>
      <c r="J57" s="44">
        <f t="shared" si="11"/>
        <v>6983.2570726930117</v>
      </c>
      <c r="K57" s="45">
        <f t="shared" si="12"/>
        <v>8747.4085260583943</v>
      </c>
      <c r="L57" s="46">
        <f t="shared" si="13"/>
        <v>8339.1189261657182</v>
      </c>
      <c r="M57" s="44">
        <f t="shared" si="14"/>
        <v>8868.7364823201242</v>
      </c>
      <c r="N57" s="45">
        <f t="shared" si="15"/>
        <v>13121.11278908759</v>
      </c>
      <c r="O57" s="46">
        <f t="shared" si="16"/>
        <v>16678.237852331436</v>
      </c>
    </row>
    <row r="58" spans="1:15" ht="19.5" thickBot="1" x14ac:dyDescent="0.45">
      <c r="A58" s="9">
        <v>50</v>
      </c>
      <c r="B58" s="6">
        <v>43487</v>
      </c>
      <c r="C58" s="51">
        <v>2</v>
      </c>
      <c r="D58" s="61">
        <v>1.27</v>
      </c>
      <c r="E58" s="62">
        <v>1.5</v>
      </c>
      <c r="F58" s="63">
        <v>2</v>
      </c>
      <c r="G58" s="22">
        <f t="shared" si="18"/>
        <v>250850.6075810504</v>
      </c>
      <c r="H58" s="22">
        <f t="shared" si="19"/>
        <v>318412.95985563059</v>
      </c>
      <c r="I58" s="22">
        <f t="shared" si="20"/>
        <v>312327.80084799341</v>
      </c>
      <c r="J58" s="44">
        <f t="shared" si="11"/>
        <v>7249.3191671626155</v>
      </c>
      <c r="K58" s="45">
        <f t="shared" si="12"/>
        <v>9141.0419097310205</v>
      </c>
      <c r="L58" s="46">
        <f t="shared" si="13"/>
        <v>8839.4660617356622</v>
      </c>
      <c r="M58" s="44">
        <f t="shared" si="14"/>
        <v>9206.6353422965221</v>
      </c>
      <c r="N58" s="45">
        <f t="shared" si="15"/>
        <v>13711.56286459653</v>
      </c>
      <c r="O58" s="46">
        <f t="shared" si="16"/>
        <v>17678.932123471324</v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36</v>
      </c>
      <c r="E59" s="7">
        <f>COUNTIF(E9:E58,1.5)</f>
        <v>36</v>
      </c>
      <c r="F59" s="8">
        <f>COUNTIF(F9:F58,2)</f>
        <v>30</v>
      </c>
      <c r="G59" s="70">
        <f>M59+G8</f>
        <v>250850.60758105046</v>
      </c>
      <c r="H59" s="71">
        <f>N59+H8</f>
        <v>318412.95985563053</v>
      </c>
      <c r="I59" s="72">
        <f>O59+I8</f>
        <v>312327.80084799323</v>
      </c>
      <c r="J59" s="67" t="s">
        <v>31</v>
      </c>
      <c r="K59" s="68">
        <f>B58-B9</f>
        <v>173</v>
      </c>
      <c r="L59" s="69" t="s">
        <v>32</v>
      </c>
      <c r="M59" s="81">
        <f>SUM(M9:M58)</f>
        <v>150850.60758105046</v>
      </c>
      <c r="N59" s="82">
        <f>SUM(N9:N58)</f>
        <v>218412.95985563056</v>
      </c>
      <c r="O59" s="83">
        <f>SUM(O9:O58)</f>
        <v>212327.80084799326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14</v>
      </c>
      <c r="E60" s="7">
        <f>COUNTIF(E9:E58,-1)</f>
        <v>14</v>
      </c>
      <c r="F60" s="8">
        <f>COUNTIF(F9:F58,-1)</f>
        <v>20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2.5085060758105047</v>
      </c>
      <c r="H61" s="77">
        <f t="shared" ref="H61" si="21">H59/H8</f>
        <v>3.1841295985563054</v>
      </c>
      <c r="I61" s="78">
        <f>I59/I8</f>
        <v>3.1232780084799323</v>
      </c>
      <c r="J61" s="65">
        <f>(G61-100%)*30/K59</f>
        <v>0.26159064898448059</v>
      </c>
      <c r="K61" s="65">
        <f>(H61-100%)*30/K59</f>
        <v>0.37875079743750961</v>
      </c>
      <c r="L61" s="66">
        <f>(I61-100%)*30/K59</f>
        <v>0.3681984985803351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0.72</v>
      </c>
      <c r="E62" s="74">
        <f t="shared" si="22"/>
        <v>0.72</v>
      </c>
      <c r="F62" s="75">
        <f>F59/(F59+F60+F61)</f>
        <v>0.6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80" zoomScaleNormal="80" workbookViewId="0"/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39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 t="s">
        <v>40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 t="s">
        <v>49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2"/>
  <sheetViews>
    <sheetView zoomScale="80" zoomScaleNormal="80" workbookViewId="0">
      <selection activeCell="A11" sqref="A11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15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16</v>
      </c>
      <c r="B3" s="35" t="s">
        <v>17</v>
      </c>
      <c r="C3" s="35" t="s">
        <v>18</v>
      </c>
      <c r="D3" s="36" t="s">
        <v>19</v>
      </c>
      <c r="E3" s="35" t="s">
        <v>20</v>
      </c>
      <c r="F3" s="36" t="s">
        <v>19</v>
      </c>
      <c r="G3" s="35" t="s">
        <v>21</v>
      </c>
      <c r="H3" s="36" t="s">
        <v>19</v>
      </c>
    </row>
    <row r="4" spans="1:8" x14ac:dyDescent="0.4">
      <c r="A4" s="37" t="s">
        <v>50</v>
      </c>
      <c r="B4" s="37" t="s">
        <v>22</v>
      </c>
      <c r="C4" s="37"/>
      <c r="D4" s="38"/>
      <c r="E4" s="37"/>
      <c r="F4" s="38"/>
      <c r="G4" s="37" t="s">
        <v>41</v>
      </c>
      <c r="H4" s="38">
        <v>44440</v>
      </c>
    </row>
    <row r="5" spans="1:8" x14ac:dyDescent="0.4">
      <c r="A5" s="37" t="s">
        <v>50</v>
      </c>
      <c r="B5" s="37" t="s">
        <v>42</v>
      </c>
      <c r="C5" s="37"/>
      <c r="D5" s="38"/>
      <c r="E5" s="37"/>
      <c r="F5" s="39"/>
      <c r="G5" s="37" t="s">
        <v>41</v>
      </c>
      <c r="H5" s="38">
        <v>44440</v>
      </c>
    </row>
    <row r="6" spans="1:8" x14ac:dyDescent="0.4">
      <c r="A6" s="37" t="s">
        <v>50</v>
      </c>
      <c r="B6" s="37" t="s">
        <v>43</v>
      </c>
      <c r="C6" s="37"/>
      <c r="D6" s="39"/>
      <c r="E6" s="37"/>
      <c r="F6" s="39"/>
      <c r="G6" s="37" t="s">
        <v>41</v>
      </c>
      <c r="H6" s="38">
        <v>44441</v>
      </c>
    </row>
    <row r="7" spans="1:8" x14ac:dyDescent="0.4">
      <c r="A7" s="37" t="s">
        <v>50</v>
      </c>
      <c r="B7" s="37" t="s">
        <v>44</v>
      </c>
      <c r="C7" s="37"/>
      <c r="D7" s="39"/>
      <c r="E7" s="37"/>
      <c r="F7" s="39"/>
      <c r="G7" s="37" t="s">
        <v>41</v>
      </c>
      <c r="H7" s="38">
        <v>44441</v>
      </c>
    </row>
    <row r="8" spans="1:8" x14ac:dyDescent="0.4">
      <c r="A8" s="37" t="s">
        <v>50</v>
      </c>
      <c r="B8" s="37" t="s">
        <v>45</v>
      </c>
      <c r="C8" s="37"/>
      <c r="D8" s="39"/>
      <c r="E8" s="37"/>
      <c r="F8" s="39"/>
      <c r="G8" s="37"/>
      <c r="H8" s="39"/>
    </row>
    <row r="9" spans="1:8" x14ac:dyDescent="0.4">
      <c r="A9" s="37" t="s">
        <v>50</v>
      </c>
      <c r="B9" s="37" t="s">
        <v>46</v>
      </c>
      <c r="C9" s="37"/>
      <c r="D9" s="39"/>
      <c r="E9" s="37"/>
      <c r="F9" s="39"/>
      <c r="G9" s="37"/>
      <c r="H9" s="39"/>
    </row>
    <row r="10" spans="1:8" x14ac:dyDescent="0.4">
      <c r="A10" s="37" t="s">
        <v>50</v>
      </c>
      <c r="B10" s="37" t="s">
        <v>47</v>
      </c>
      <c r="C10" s="37"/>
      <c r="D10" s="39"/>
      <c r="E10" s="37"/>
      <c r="F10" s="39"/>
      <c r="G10" s="37"/>
      <c r="H10" s="39"/>
    </row>
    <row r="11" spans="1:8" x14ac:dyDescent="0.4">
      <c r="A11" s="37" t="s">
        <v>50</v>
      </c>
      <c r="B11" s="37" t="s">
        <v>48</v>
      </c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赤松福代</cp:lastModifiedBy>
  <dcterms:created xsi:type="dcterms:W3CDTF">2020-09-18T03:10:57Z</dcterms:created>
  <dcterms:modified xsi:type="dcterms:W3CDTF">2021-09-03T02:31:26Z</dcterms:modified>
</cp:coreProperties>
</file>