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695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<sst xmlns="http://schemas.openxmlformats.org/spreadsheetml/2006/main" count="99" uniqueCount="87">
  <si>
    <t>通貨ペア</t>
  </si>
  <si>
    <t>USDJPY</t>
  </si>
  <si>
    <t>時間足</t>
  </si>
  <si>
    <t>H4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</si>
  <si>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</si>
  <si>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</si>
  <si>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</si>
  <si>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</si>
  <si>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</si>
  <si>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</si>
  <si>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</si>
  <si>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</si>
  <si>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</si>
  <si>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</si>
  <si>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</si>
  <si>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</si>
  <si>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</si>
  <si>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</si>
  <si>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</si>
  <si>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</si>
  <si>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</si>
  <si>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</si>
  <si>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</si>
  <si>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</si>
  <si>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</si>
  <si>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</si>
  <si>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NO.1</t>
  </si>
  <si>
    <t>NO.2</t>
  </si>
  <si>
    <t>NO.3</t>
  </si>
  <si>
    <t>NO.4/NO.5</t>
  </si>
  <si>
    <t>NO.6</t>
  </si>
  <si>
    <t>NO.7</t>
  </si>
  <si>
    <t>NO.8</t>
  </si>
  <si>
    <t>NO.9</t>
  </si>
  <si>
    <t>NO.10</t>
  </si>
  <si>
    <t>NO.11</t>
  </si>
  <si>
    <t>NO.12</t>
  </si>
  <si>
    <t>NO.13</t>
  </si>
  <si>
    <t>NO.14</t>
  </si>
  <si>
    <t>NO.15</t>
  </si>
  <si>
    <t>NO.16</t>
  </si>
  <si>
    <t>NO.17</t>
  </si>
  <si>
    <t>NO.18</t>
  </si>
  <si>
    <t>NO.19</t>
  </si>
  <si>
    <t>No.20</t>
  </si>
  <si>
    <t>No.21</t>
  </si>
  <si>
    <t>No.22</t>
  </si>
  <si>
    <t>No.23</t>
  </si>
  <si>
    <t>No.24</t>
  </si>
  <si>
    <t>No.25</t>
  </si>
  <si>
    <t>No.26</t>
  </si>
  <si>
    <t>No.27</t>
  </si>
  <si>
    <t>No.28</t>
  </si>
  <si>
    <t>No.29</t>
  </si>
  <si>
    <t>No.30</t>
  </si>
  <si>
    <t>No.31</t>
  </si>
  <si>
    <t>No.32</t>
  </si>
  <si>
    <t>NO.33</t>
  </si>
  <si>
    <t>NO.34/No.35</t>
  </si>
  <si>
    <t>/</t>
  </si>
  <si>
    <t>No.36</t>
  </si>
  <si>
    <t>No.37</t>
  </si>
  <si>
    <t>No.38</t>
  </si>
  <si>
    <t>No.39</t>
  </si>
  <si>
    <t>No.40</t>
  </si>
  <si>
    <t>No.41</t>
  </si>
  <si>
    <t>No.42</t>
  </si>
  <si>
    <t>No.43/No.44</t>
  </si>
  <si>
    <t>No.45</t>
  </si>
  <si>
    <t>No.46</t>
  </si>
  <si>
    <t>No.47/No.48</t>
  </si>
  <si>
    <t>No.49</t>
  </si>
  <si>
    <t>No.50(/No.51)</t>
  </si>
  <si>
    <t>気付き　質問</t>
  </si>
  <si>
    <t xml:space="preserve">検証期間1,091日間（2012年4月1日～検証シートの行数50行までPBが見つかる限り継続するルールで検証した）
勝率60％、利益率218％、月利3.3％（いずれも平均値）
日足検証より、エントリー回数も増え、勝率はそれほど変わらなかったが、利益率、月利とも増えた。
当たり前であるが、上昇・下降トレンドでは勝ちやすかった。（画像No.27やNo28 など）
ロウソク足とMAとが乖離した状態から、MAにタッチしたロウソク足（PB）だと、勝ちやすいように感じた。
</t>
  </si>
  <si>
    <t>感想</t>
  </si>
  <si>
    <t xml:space="preserve">PBを探すのも、早くなったかもしれない、と感じた。
</t>
  </si>
  <si>
    <t>今後</t>
  </si>
  <si>
    <t>今回のように、PBを探す個数（50個）を縛った形で、かつ同一期間での1時間足で次回検証したい。
同じ形式で、日足に戻って検証をやり直そうとも思う。</t>
  </si>
  <si>
    <t>検証終了通貨</t>
  </si>
  <si>
    <t>ルール</t>
  </si>
  <si>
    <t>日足</t>
  </si>
  <si>
    <t>終了日</t>
  </si>
  <si>
    <t>4Ｈ足</t>
  </si>
  <si>
    <t>１Ｈ足</t>
  </si>
  <si>
    <t>PB</t>
  </si>
  <si>
    <t>USD/JPY</t>
  </si>
</sst>
</file>

<file path=xl/styles.xml><?xml version="1.0" encoding="utf-8"?>
<styleSheet xmlns="http://schemas.openxmlformats.org/spreadsheetml/2006/main">
  <numFmts count="7">
    <numFmt numFmtId="176" formatCode="_ * #,##0_ ;_ * \-#,##0_ ;_ * &quot;-&quot;??_ ;_ @_ "/>
    <numFmt numFmtId="177" formatCode="_-&quot;\&quot;* #,##0.00_-\ ;\-&quot;\&quot;* #,##0.00_-\ ;_-&quot;\&quot;* &quot;-&quot;??_-\ ;_-@_-"/>
    <numFmt numFmtId="178" formatCode="_-&quot;\&quot;* #,##0_-\ ;\-&quot;\&quot;* #,##0_-\ ;_-&quot;\&quot;* &quot;-&quot;??_-\ ;_-@_-"/>
    <numFmt numFmtId="179" formatCode="#,##0_);[Red]\(#,##0\)"/>
    <numFmt numFmtId="180" formatCode="#,##0_ "/>
    <numFmt numFmtId="181" formatCode="yyyy/m/d;@"/>
    <numFmt numFmtId="182" formatCode="0.0%"/>
  </numFmts>
  <fonts count="30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sz val="11"/>
      <name val="游ゴシック"/>
      <charset val="128"/>
      <scheme val="minor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b/>
      <sz val="11"/>
      <name val="游ゴシック"/>
      <charset val="128"/>
      <scheme val="minor"/>
    </font>
    <font>
      <b/>
      <sz val="15"/>
      <color theme="3"/>
      <name val="游ゴシック"/>
      <charset val="134"/>
      <scheme val="minor"/>
    </font>
    <font>
      <b/>
      <sz val="11"/>
      <color rgb="FF3F3F3F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u/>
      <sz val="11"/>
      <color rgb="FF0000FF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sz val="11"/>
      <color rgb="FFFA7D00"/>
      <name val="游ゴシック"/>
      <charset val="0"/>
      <scheme val="minor"/>
    </font>
    <font>
      <b/>
      <sz val="11"/>
      <color theme="1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i/>
      <sz val="11"/>
      <color rgb="FF7F7F7F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sz val="11"/>
      <color theme="0"/>
      <name val="游ゴシック"/>
      <charset val="0"/>
      <scheme val="minor"/>
    </font>
    <font>
      <sz val="11"/>
      <color rgb="FF006100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sz val="11"/>
      <color rgb="FFFF0000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b/>
      <sz val="18"/>
      <color theme="3"/>
      <name val="游ゴシック"/>
      <charset val="134"/>
      <scheme val="minor"/>
    </font>
    <font>
      <sz val="11"/>
      <color rgb="FF9C0006"/>
      <name val="游ゴシック"/>
      <charset val="0"/>
      <scheme val="minor"/>
    </font>
    <font>
      <sz val="11"/>
      <color rgb="FF9C6500"/>
      <name val="游ゴシック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4" fillId="7" borderId="20" applyNumberFormat="0" applyAlignment="0" applyProtection="0">
      <alignment vertical="center"/>
    </xf>
    <xf numFmtId="176" fontId="12" fillId="0" borderId="0" applyFont="0" applyFill="0" applyBorder="0" applyAlignment="0" applyProtection="0">
      <alignment vertical="center"/>
    </xf>
    <xf numFmtId="177" fontId="12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178" fontId="12" fillId="0" borderId="0" applyFont="0" applyFill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2" fillId="6" borderId="19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1" fillId="5" borderId="18" applyNumberFormat="0" applyAlignment="0" applyProtection="0">
      <alignment vertical="center"/>
    </xf>
    <xf numFmtId="0" fontId="10" fillId="0" borderId="17" applyNumberFormat="0" applyFill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5" fillId="5" borderId="20" applyNumberFormat="0" applyAlignment="0" applyProtection="0">
      <alignment vertical="center"/>
    </xf>
    <xf numFmtId="0" fontId="17" fillId="0" borderId="2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2" borderId="0" applyNumberFormat="0" applyBorder="0" applyAlignment="0" applyProtection="0">
      <alignment vertical="center"/>
    </xf>
    <xf numFmtId="0" fontId="23" fillId="18" borderId="23" applyNumberFormat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6" fillId="0" borderId="22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100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2" xfId="0" applyNumberFormat="1" applyFont="1" applyBorder="1">
      <alignment vertical="center"/>
    </xf>
    <xf numFmtId="0" fontId="6" fillId="0" borderId="0" xfId="0" applyNumberFormat="1" applyFont="1" applyBorder="1">
      <alignment vertical="center"/>
    </xf>
    <xf numFmtId="0" fontId="6" fillId="3" borderId="3" xfId="0" applyNumberFormat="1" applyFont="1" applyFill="1" applyBorder="1">
      <alignment vertical="center"/>
    </xf>
    <xf numFmtId="0" fontId="7" fillId="0" borderId="0" xfId="0" applyFont="1">
      <alignment vertical="center"/>
    </xf>
    <xf numFmtId="180" fontId="0" fillId="0" borderId="0" xfId="0" applyNumberFormat="1">
      <alignment vertical="center"/>
    </xf>
    <xf numFmtId="0" fontId="7" fillId="0" borderId="4" xfId="0" applyFont="1" applyBorder="1">
      <alignment vertical="center"/>
    </xf>
    <xf numFmtId="0" fontId="8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>
      <alignment vertical="center"/>
    </xf>
    <xf numFmtId="0" fontId="8" fillId="0" borderId="10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1" xfId="0" applyFont="1" applyBorder="1">
      <alignment vertical="center"/>
    </xf>
    <xf numFmtId="0" fontId="0" fillId="0" borderId="12" xfId="0" applyFont="1" applyBorder="1">
      <alignment vertical="center"/>
    </xf>
    <xf numFmtId="14" fontId="0" fillId="0" borderId="12" xfId="0" applyNumberFormat="1" applyBorder="1">
      <alignment vertical="center"/>
    </xf>
    <xf numFmtId="0" fontId="0" fillId="0" borderId="12" xfId="0" applyBorder="1" applyAlignment="1">
      <alignment horizontal="center"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7" xfId="0" applyFont="1" applyBorder="1">
      <alignment vertical="center"/>
    </xf>
    <xf numFmtId="179" fontId="0" fillId="0" borderId="8" xfId="0" applyNumberFormat="1" applyFont="1" applyBorder="1">
      <alignment vertical="center"/>
    </xf>
    <xf numFmtId="179" fontId="0" fillId="0" borderId="9" xfId="0" applyNumberFormat="1" applyBorder="1">
      <alignment vertical="center"/>
    </xf>
    <xf numFmtId="0" fontId="0" fillId="0" borderId="2" xfId="0" applyBorder="1">
      <alignment vertical="center"/>
    </xf>
    <xf numFmtId="181" fontId="0" fillId="0" borderId="4" xfId="0" applyNumberFormat="1" applyBorder="1">
      <alignment vertical="center"/>
    </xf>
    <xf numFmtId="0" fontId="0" fillId="0" borderId="5" xfId="0" applyBorder="1" applyAlignment="1">
      <alignment horizontal="center" vertical="center"/>
    </xf>
    <xf numFmtId="0" fontId="6" fillId="0" borderId="5" xfId="0" applyNumberFormat="1" applyFont="1" applyBorder="1">
      <alignment vertical="center"/>
    </xf>
    <xf numFmtId="0" fontId="6" fillId="0" borderId="6" xfId="0" applyNumberFormat="1" applyFont="1" applyBorder="1">
      <alignment vertical="center"/>
    </xf>
    <xf numFmtId="0" fontId="6" fillId="0" borderId="7" xfId="0" applyNumberFormat="1" applyFont="1" applyBorder="1">
      <alignment vertical="center"/>
    </xf>
    <xf numFmtId="179" fontId="0" fillId="0" borderId="0" xfId="0" applyNumberFormat="1" applyBorder="1">
      <alignment vertical="center"/>
    </xf>
    <xf numFmtId="181" fontId="0" fillId="0" borderId="13" xfId="0" applyNumberFormat="1" applyBorder="1">
      <alignment vertical="center"/>
    </xf>
    <xf numFmtId="0" fontId="0" fillId="0" borderId="2" xfId="0" applyBorder="1" applyAlignment="1">
      <alignment horizontal="center" vertical="center"/>
    </xf>
    <xf numFmtId="0" fontId="6" fillId="0" borderId="3" xfId="0" applyNumberFormat="1" applyFont="1" applyBorder="1">
      <alignment vertical="center"/>
    </xf>
    <xf numFmtId="0" fontId="6" fillId="0" borderId="3" xfId="0" applyNumberFormat="1" applyFont="1" applyFill="1" applyBorder="1">
      <alignment vertical="center"/>
    </xf>
    <xf numFmtId="0" fontId="6" fillId="4" borderId="3" xfId="0" applyNumberFormat="1" applyFont="1" applyFill="1" applyBorder="1">
      <alignment vertical="center"/>
    </xf>
    <xf numFmtId="0" fontId="6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81" fontId="0" fillId="0" borderId="10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6" fillId="0" borderId="14" xfId="0" applyNumberFormat="1" applyFont="1" applyBorder="1">
      <alignment vertical="center"/>
    </xf>
    <xf numFmtId="0" fontId="6" fillId="0" borderId="15" xfId="0" applyNumberFormat="1" applyFont="1" applyBorder="1">
      <alignment vertical="center"/>
    </xf>
    <xf numFmtId="0" fontId="6" fillId="0" borderId="16" xfId="0" applyNumberFormat="1" applyFont="1" applyBorder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0" xfId="0" applyFont="1" applyBorder="1">
      <alignment vertical="center"/>
    </xf>
    <xf numFmtId="0" fontId="7" fillId="0" borderId="3" xfId="0" applyFont="1" applyBorder="1">
      <alignment vertical="center"/>
    </xf>
    <xf numFmtId="179" fontId="0" fillId="0" borderId="8" xfId="0" applyNumberFormat="1" applyFill="1" applyBorder="1">
      <alignment vertical="center"/>
    </xf>
    <xf numFmtId="179" fontId="0" fillId="0" borderId="9" xfId="0" applyNumberFormat="1" applyFill="1" applyBorder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9" fontId="7" fillId="0" borderId="8" xfId="9" applyFont="1" applyBorder="1">
      <alignment vertical="center"/>
    </xf>
    <xf numFmtId="9" fontId="7" fillId="0" borderId="9" xfId="9" applyFont="1" applyBorder="1">
      <alignment vertical="center"/>
    </xf>
    <xf numFmtId="9" fontId="7" fillId="0" borderId="8" xfId="0" applyNumberFormat="1" applyFont="1" applyBorder="1">
      <alignment vertical="center"/>
    </xf>
    <xf numFmtId="9" fontId="7" fillId="0" borderId="9" xfId="0" applyNumberFormat="1" applyFont="1" applyBorder="1">
      <alignment vertical="center"/>
    </xf>
    <xf numFmtId="9" fontId="7" fillId="0" borderId="11" xfId="0" applyNumberFormat="1" applyFont="1" applyBorder="1">
      <alignment vertical="center"/>
    </xf>
    <xf numFmtId="9" fontId="7" fillId="0" borderId="0" xfId="0" applyNumberFormat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179" fontId="0" fillId="0" borderId="11" xfId="0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0" fillId="0" borderId="5" xfId="1" applyFont="1" applyBorder="1">
      <alignment vertical="center"/>
    </xf>
    <xf numFmtId="38" fontId="0" fillId="0" borderId="6" xfId="1" applyFont="1" applyBorder="1">
      <alignment vertical="center"/>
    </xf>
    <xf numFmtId="38" fontId="0" fillId="0" borderId="7" xfId="1" applyFont="1" applyBorder="1">
      <alignment vertical="center"/>
    </xf>
    <xf numFmtId="179" fontId="0" fillId="0" borderId="0" xfId="0" applyNumberFormat="1">
      <alignment vertical="center"/>
    </xf>
    <xf numFmtId="38" fontId="0" fillId="0" borderId="2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3" xfId="1" applyFont="1" applyBorder="1">
      <alignment vertical="center"/>
    </xf>
    <xf numFmtId="179" fontId="0" fillId="0" borderId="11" xfId="0" applyNumberFormat="1" applyFill="1" applyBorder="1">
      <alignment vertical="center"/>
    </xf>
    <xf numFmtId="0" fontId="7" fillId="0" borderId="12" xfId="0" applyFont="1" applyBorder="1" applyAlignment="1">
      <alignment horizontal="center" vertical="center"/>
    </xf>
    <xf numFmtId="38" fontId="9" fillId="0" borderId="8" xfId="1" applyFont="1" applyFill="1" applyBorder="1">
      <alignment vertical="center"/>
    </xf>
    <xf numFmtId="0" fontId="9" fillId="0" borderId="11" xfId="0" applyFont="1" applyBorder="1">
      <alignment vertical="center"/>
    </xf>
    <xf numFmtId="38" fontId="0" fillId="0" borderId="8" xfId="0" applyNumberFormat="1" applyBorder="1">
      <alignment vertical="center"/>
    </xf>
    <xf numFmtId="38" fontId="0" fillId="0" borderId="9" xfId="0" applyNumberFormat="1" applyBorder="1">
      <alignment vertical="center"/>
    </xf>
    <xf numFmtId="38" fontId="0" fillId="0" borderId="11" xfId="0" applyNumberFormat="1" applyBorder="1">
      <alignment vertical="center"/>
    </xf>
    <xf numFmtId="0" fontId="0" fillId="0" borderId="3" xfId="0" applyBorder="1">
      <alignment vertical="center"/>
    </xf>
    <xf numFmtId="9" fontId="7" fillId="0" borderId="11" xfId="9" applyFont="1" applyBorder="1">
      <alignment vertical="center"/>
    </xf>
    <xf numFmtId="182" fontId="7" fillId="0" borderId="8" xfId="9" applyNumberFormat="1" applyFont="1" applyBorder="1">
      <alignment vertical="center"/>
    </xf>
    <xf numFmtId="182" fontId="7" fillId="0" borderId="12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51</xdr:row>
      <xdr:rowOff>76200</xdr:rowOff>
    </xdr:from>
    <xdr:to>
      <xdr:col>9</xdr:col>
      <xdr:colOff>510540</xdr:colOff>
      <xdr:row>56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930592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98</xdr:row>
      <xdr:rowOff>106680</xdr:rowOff>
    </xdr:from>
    <xdr:ext cx="20848" cy="209085"/>
    <xdr:sp>
      <xdr:nvSpPr>
        <xdr:cNvPr id="3" name="正方形/長方形 7"/>
        <xdr:cNvSpPr>
          <a:spLocks noChangeArrowheads="1"/>
        </xdr:cNvSpPr>
      </xdr:nvSpPr>
      <xdr:spPr>
        <a:xfrm>
          <a:off x="6055995" y="1784223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69</xdr:row>
      <xdr:rowOff>30480</xdr:rowOff>
    </xdr:from>
    <xdr:ext cx="20848" cy="209085"/>
    <xdr:sp>
      <xdr:nvSpPr>
        <xdr:cNvPr id="4" name="正方形/長方形 1"/>
        <xdr:cNvSpPr>
          <a:spLocks noChangeArrowheads="1"/>
        </xdr:cNvSpPr>
      </xdr:nvSpPr>
      <xdr:spPr>
        <a:xfrm>
          <a:off x="6276975" y="1251775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115</xdr:row>
      <xdr:rowOff>68580</xdr:rowOff>
    </xdr:from>
    <xdr:ext cx="18531" cy="156518"/>
    <xdr:sp>
      <xdr:nvSpPr>
        <xdr:cNvPr id="5" name="正方形/長方形 3"/>
        <xdr:cNvSpPr>
          <a:spLocks noChangeArrowheads="1"/>
        </xdr:cNvSpPr>
      </xdr:nvSpPr>
      <xdr:spPr>
        <a:xfrm>
          <a:off x="8195310" y="208807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174</xdr:row>
      <xdr:rowOff>175260</xdr:rowOff>
    </xdr:from>
    <xdr:ext cx="20848" cy="209122"/>
    <xdr:sp>
      <xdr:nvSpPr>
        <xdr:cNvPr id="6" name="正方形/長方形 5"/>
        <xdr:cNvSpPr>
          <a:spLocks noChangeArrowheads="1"/>
        </xdr:cNvSpPr>
      </xdr:nvSpPr>
      <xdr:spPr>
        <a:xfrm>
          <a:off x="3838575" y="3166491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173</xdr:row>
      <xdr:rowOff>30480</xdr:rowOff>
    </xdr:from>
    <xdr:ext cx="20848" cy="209085"/>
    <xdr:sp>
      <xdr:nvSpPr>
        <xdr:cNvPr id="7" name="正方形/長方形 6"/>
        <xdr:cNvSpPr>
          <a:spLocks noChangeArrowheads="1"/>
        </xdr:cNvSpPr>
      </xdr:nvSpPr>
      <xdr:spPr>
        <a:xfrm>
          <a:off x="4351020" y="3133915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172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311505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143</xdr:row>
      <xdr:rowOff>22860</xdr:rowOff>
    </xdr:from>
    <xdr:ext cx="18531" cy="201237"/>
    <xdr:sp>
      <xdr:nvSpPr>
        <xdr:cNvPr id="9" name="正方形/長方形 17"/>
        <xdr:cNvSpPr>
          <a:spLocks noChangeArrowheads="1"/>
        </xdr:cNvSpPr>
      </xdr:nvSpPr>
      <xdr:spPr>
        <a:xfrm>
          <a:off x="4916805" y="2590228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140</xdr:row>
      <xdr:rowOff>175260</xdr:rowOff>
    </xdr:from>
    <xdr:ext cx="20848" cy="210820"/>
    <xdr:sp>
      <xdr:nvSpPr>
        <xdr:cNvPr id="10" name="正方形/長方形 10"/>
        <xdr:cNvSpPr>
          <a:spLocks noChangeArrowheads="1"/>
        </xdr:cNvSpPr>
      </xdr:nvSpPr>
      <xdr:spPr>
        <a:xfrm>
          <a:off x="5734050" y="2551176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216</xdr:row>
      <xdr:rowOff>144780</xdr:rowOff>
    </xdr:from>
    <xdr:ext cx="18531" cy="210820"/>
    <xdr:sp>
      <xdr:nvSpPr>
        <xdr:cNvPr id="11" name="正方形/長方形 22"/>
        <xdr:cNvSpPr>
          <a:spLocks noChangeArrowheads="1"/>
        </xdr:cNvSpPr>
      </xdr:nvSpPr>
      <xdr:spPr>
        <a:xfrm>
          <a:off x="7698105" y="3923538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218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94754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265</xdr:row>
      <xdr:rowOff>68580</xdr:rowOff>
    </xdr:from>
    <xdr:ext cx="20848" cy="209122"/>
    <xdr:sp>
      <xdr:nvSpPr>
        <xdr:cNvPr id="13" name="正方形/長方形 27"/>
        <xdr:cNvSpPr>
          <a:spLocks noChangeArrowheads="1"/>
        </xdr:cNvSpPr>
      </xdr:nvSpPr>
      <xdr:spPr>
        <a:xfrm>
          <a:off x="9296400" y="4802695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321</xdr:row>
      <xdr:rowOff>175260</xdr:rowOff>
    </xdr:from>
    <xdr:ext cx="20848" cy="210384"/>
    <xdr:sp>
      <xdr:nvSpPr>
        <xdr:cNvPr id="14" name="正方形/長方形 9"/>
        <xdr:cNvSpPr>
          <a:spLocks noChangeArrowheads="1"/>
        </xdr:cNvSpPr>
      </xdr:nvSpPr>
      <xdr:spPr>
        <a:xfrm>
          <a:off x="5153025" y="58268235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308</xdr:row>
      <xdr:rowOff>175260</xdr:rowOff>
    </xdr:from>
    <xdr:ext cx="18531" cy="210820"/>
    <xdr:sp>
      <xdr:nvSpPr>
        <xdr:cNvPr id="15" name="正方形/長方形 11"/>
        <xdr:cNvSpPr>
          <a:spLocks noChangeArrowheads="1"/>
        </xdr:cNvSpPr>
      </xdr:nvSpPr>
      <xdr:spPr>
        <a:xfrm>
          <a:off x="7393305" y="5591556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361</xdr:row>
      <xdr:rowOff>68580</xdr:rowOff>
    </xdr:from>
    <xdr:ext cx="18531" cy="156518"/>
    <xdr:sp>
      <xdr:nvSpPr>
        <xdr:cNvPr id="16" name="正方形/長方形 13"/>
        <xdr:cNvSpPr>
          <a:spLocks noChangeArrowheads="1"/>
        </xdr:cNvSpPr>
      </xdr:nvSpPr>
      <xdr:spPr>
        <a:xfrm>
          <a:off x="6003925" y="654005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376</xdr:row>
      <xdr:rowOff>104775</xdr:rowOff>
    </xdr:from>
    <xdr:ext cx="184731" cy="264560"/>
    <xdr:sp>
      <xdr:nvSpPr>
        <xdr:cNvPr id="17" name="テキスト ボックス 15"/>
        <xdr:cNvSpPr txBox="1"/>
      </xdr:nvSpPr>
      <xdr:spPr>
        <a:xfrm>
          <a:off x="7496175" y="68151375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354</xdr:row>
      <xdr:rowOff>68580</xdr:rowOff>
    </xdr:from>
    <xdr:ext cx="18531" cy="156518"/>
    <xdr:sp>
      <xdr:nvSpPr>
        <xdr:cNvPr id="18" name="正方形/長方形 16"/>
        <xdr:cNvSpPr>
          <a:spLocks noChangeArrowheads="1"/>
        </xdr:cNvSpPr>
      </xdr:nvSpPr>
      <xdr:spPr>
        <a:xfrm>
          <a:off x="9043035" y="64133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402</xdr:row>
      <xdr:rowOff>144780</xdr:rowOff>
    </xdr:from>
    <xdr:ext cx="18531" cy="156518"/>
    <xdr:sp>
      <xdr:nvSpPr>
        <xdr:cNvPr id="19" name="正方形/長方形 19"/>
        <xdr:cNvSpPr>
          <a:spLocks noChangeArrowheads="1"/>
        </xdr:cNvSpPr>
      </xdr:nvSpPr>
      <xdr:spPr>
        <a:xfrm>
          <a:off x="4404360" y="72896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402</xdr:row>
      <xdr:rowOff>160020</xdr:rowOff>
    </xdr:from>
    <xdr:ext cx="18531" cy="208690"/>
    <xdr:sp>
      <xdr:nvSpPr>
        <xdr:cNvPr id="20" name="正方形/長方形 20"/>
        <xdr:cNvSpPr>
          <a:spLocks noChangeArrowheads="1"/>
        </xdr:cNvSpPr>
      </xdr:nvSpPr>
      <xdr:spPr>
        <a:xfrm>
          <a:off x="5459730" y="72911970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445</xdr:row>
      <xdr:rowOff>175260</xdr:rowOff>
    </xdr:from>
    <xdr:ext cx="20848" cy="210820"/>
    <xdr:sp>
      <xdr:nvSpPr>
        <xdr:cNvPr id="21" name="正方形/長方形 24"/>
        <xdr:cNvSpPr>
          <a:spLocks noChangeArrowheads="1"/>
        </xdr:cNvSpPr>
      </xdr:nvSpPr>
      <xdr:spPr>
        <a:xfrm>
          <a:off x="5505450" y="80709135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450</xdr:row>
      <xdr:rowOff>160020</xdr:rowOff>
    </xdr:from>
    <xdr:ext cx="18531" cy="209085"/>
    <xdr:sp>
      <xdr:nvSpPr>
        <xdr:cNvPr id="22" name="正方形/長方形 25"/>
        <xdr:cNvSpPr>
          <a:spLocks noChangeArrowheads="1"/>
        </xdr:cNvSpPr>
      </xdr:nvSpPr>
      <xdr:spPr>
        <a:xfrm>
          <a:off x="6850380" y="81598770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453</xdr:row>
      <xdr:rowOff>144780</xdr:rowOff>
    </xdr:from>
    <xdr:ext cx="18531" cy="210820"/>
    <xdr:sp>
      <xdr:nvSpPr>
        <xdr:cNvPr id="23" name="正方形/長方形 28"/>
        <xdr:cNvSpPr>
          <a:spLocks noChangeArrowheads="1"/>
        </xdr:cNvSpPr>
      </xdr:nvSpPr>
      <xdr:spPr>
        <a:xfrm>
          <a:off x="7393305" y="82126455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455</xdr:row>
      <xdr:rowOff>106680</xdr:rowOff>
    </xdr:from>
    <xdr:ext cx="18531" cy="156518"/>
    <xdr:sp>
      <xdr:nvSpPr>
        <xdr:cNvPr id="24" name="正方形/長方形 29"/>
        <xdr:cNvSpPr>
          <a:spLocks noChangeArrowheads="1"/>
        </xdr:cNvSpPr>
      </xdr:nvSpPr>
      <xdr:spPr>
        <a:xfrm>
          <a:off x="7660005" y="824503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40</xdr:row>
      <xdr:rowOff>0</xdr:rowOff>
    </xdr:from>
    <xdr:to>
      <xdr:col>11</xdr:col>
      <xdr:colOff>381000</xdr:colOff>
      <xdr:row>70</xdr:row>
      <xdr:rowOff>171450</xdr:rowOff>
    </xdr:to>
    <xdr:pic>
      <xdr:nvPicPr>
        <xdr:cNvPr id="31" name="図形 3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7239000"/>
          <a:ext cx="6505575" cy="560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11</xdr:col>
      <xdr:colOff>381000</xdr:colOff>
      <xdr:row>104</xdr:row>
      <xdr:rowOff>171450</xdr:rowOff>
    </xdr:to>
    <xdr:pic>
      <xdr:nvPicPr>
        <xdr:cNvPr id="32" name="図形 3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825" y="13392150"/>
          <a:ext cx="6505575" cy="560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11</xdr:col>
      <xdr:colOff>381000</xdr:colOff>
      <xdr:row>138</xdr:row>
      <xdr:rowOff>171450</xdr:rowOff>
    </xdr:to>
    <xdr:pic>
      <xdr:nvPicPr>
        <xdr:cNvPr id="33" name="図形 3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4825" y="19545300"/>
          <a:ext cx="6505575" cy="560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11</xdr:col>
      <xdr:colOff>381000</xdr:colOff>
      <xdr:row>172</xdr:row>
      <xdr:rowOff>171450</xdr:rowOff>
    </xdr:to>
    <xdr:pic>
      <xdr:nvPicPr>
        <xdr:cNvPr id="34" name="図形 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4825" y="25698450"/>
          <a:ext cx="6505575" cy="560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11</xdr:col>
      <xdr:colOff>381000</xdr:colOff>
      <xdr:row>206</xdr:row>
      <xdr:rowOff>171450</xdr:rowOff>
    </xdr:to>
    <xdr:pic>
      <xdr:nvPicPr>
        <xdr:cNvPr id="35" name="図形 3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4825" y="31851600"/>
          <a:ext cx="6505575" cy="560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433705</xdr:colOff>
      <xdr:row>246</xdr:row>
      <xdr:rowOff>13970</xdr:rowOff>
    </xdr:from>
    <xdr:to>
      <xdr:col>11</xdr:col>
      <xdr:colOff>309880</xdr:colOff>
      <xdr:row>277</xdr:row>
      <xdr:rowOff>4445</xdr:rowOff>
    </xdr:to>
    <xdr:pic>
      <xdr:nvPicPr>
        <xdr:cNvPr id="37" name="図形 3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3705" y="44533820"/>
          <a:ext cx="6505575" cy="560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11</xdr:col>
      <xdr:colOff>381000</xdr:colOff>
      <xdr:row>351</xdr:row>
      <xdr:rowOff>171450</xdr:rowOff>
    </xdr:to>
    <xdr:pic>
      <xdr:nvPicPr>
        <xdr:cNvPr id="39" name="図形 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4825" y="57369075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11</xdr:col>
      <xdr:colOff>381000</xdr:colOff>
      <xdr:row>388</xdr:row>
      <xdr:rowOff>171450</xdr:rowOff>
    </xdr:to>
    <xdr:pic>
      <xdr:nvPicPr>
        <xdr:cNvPr id="40" name="図形 3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04825" y="64065150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11</xdr:col>
      <xdr:colOff>381000</xdr:colOff>
      <xdr:row>462</xdr:row>
      <xdr:rowOff>171450</xdr:rowOff>
    </xdr:to>
    <xdr:pic>
      <xdr:nvPicPr>
        <xdr:cNvPr id="42" name="図形 4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04825" y="77457300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11</xdr:col>
      <xdr:colOff>381000</xdr:colOff>
      <xdr:row>499</xdr:row>
      <xdr:rowOff>171450</xdr:rowOff>
    </xdr:to>
    <xdr:pic>
      <xdr:nvPicPr>
        <xdr:cNvPr id="43" name="図形 4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04825" y="84153375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11</xdr:col>
      <xdr:colOff>381000</xdr:colOff>
      <xdr:row>536</xdr:row>
      <xdr:rowOff>171450</xdr:rowOff>
    </xdr:to>
    <xdr:pic>
      <xdr:nvPicPr>
        <xdr:cNvPr id="44" name="図形 4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04825" y="90849450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539</xdr:row>
      <xdr:rowOff>0</xdr:rowOff>
    </xdr:from>
    <xdr:to>
      <xdr:col>11</xdr:col>
      <xdr:colOff>381000</xdr:colOff>
      <xdr:row>573</xdr:row>
      <xdr:rowOff>171450</xdr:rowOff>
    </xdr:to>
    <xdr:pic>
      <xdr:nvPicPr>
        <xdr:cNvPr id="45" name="図形 4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04825" y="97545525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11</xdr:col>
      <xdr:colOff>381000</xdr:colOff>
      <xdr:row>610</xdr:row>
      <xdr:rowOff>171450</xdr:rowOff>
    </xdr:to>
    <xdr:pic>
      <xdr:nvPicPr>
        <xdr:cNvPr id="46" name="図形 4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04825" y="104241600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613</xdr:row>
      <xdr:rowOff>0</xdr:rowOff>
    </xdr:from>
    <xdr:to>
      <xdr:col>11</xdr:col>
      <xdr:colOff>381000</xdr:colOff>
      <xdr:row>647</xdr:row>
      <xdr:rowOff>171450</xdr:rowOff>
    </xdr:to>
    <xdr:pic>
      <xdr:nvPicPr>
        <xdr:cNvPr id="47" name="図形 4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04825" y="110937675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11</xdr:col>
      <xdr:colOff>311150</xdr:colOff>
      <xdr:row>243</xdr:row>
      <xdr:rowOff>103505</xdr:rowOff>
    </xdr:to>
    <xdr:pic>
      <xdr:nvPicPr>
        <xdr:cNvPr id="48" name="図形 4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04825" y="37823775"/>
          <a:ext cx="6435725" cy="6256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12065</xdr:colOff>
      <xdr:row>279</xdr:row>
      <xdr:rowOff>13970</xdr:rowOff>
    </xdr:from>
    <xdr:to>
      <xdr:col>11</xdr:col>
      <xdr:colOff>393065</xdr:colOff>
      <xdr:row>314</xdr:row>
      <xdr:rowOff>4445</xdr:rowOff>
    </xdr:to>
    <xdr:pic>
      <xdr:nvPicPr>
        <xdr:cNvPr id="49" name="図形 4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16890" y="50505995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463550</xdr:colOff>
      <xdr:row>390</xdr:row>
      <xdr:rowOff>156845</xdr:rowOff>
    </xdr:from>
    <xdr:to>
      <xdr:col>11</xdr:col>
      <xdr:colOff>339725</xdr:colOff>
      <xdr:row>425</xdr:row>
      <xdr:rowOff>147320</xdr:rowOff>
    </xdr:to>
    <xdr:pic>
      <xdr:nvPicPr>
        <xdr:cNvPr id="50" name="図形 4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3550" y="70737095"/>
          <a:ext cx="6505575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11</xdr:col>
      <xdr:colOff>361950</xdr:colOff>
      <xdr:row>37</xdr:row>
      <xdr:rowOff>104775</xdr:rowOff>
    </xdr:to>
    <xdr:pic>
      <xdr:nvPicPr>
        <xdr:cNvPr id="25" name="図形 2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04825" y="361950"/>
          <a:ext cx="6486525" cy="6438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650</xdr:row>
      <xdr:rowOff>0</xdr:rowOff>
    </xdr:from>
    <xdr:to>
      <xdr:col>11</xdr:col>
      <xdr:colOff>361950</xdr:colOff>
      <xdr:row>685</xdr:row>
      <xdr:rowOff>104775</xdr:rowOff>
    </xdr:to>
    <xdr:pic>
      <xdr:nvPicPr>
        <xdr:cNvPr id="26" name="図形 2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04825" y="117633750"/>
          <a:ext cx="6486525" cy="6438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688</xdr:row>
      <xdr:rowOff>0</xdr:rowOff>
    </xdr:from>
    <xdr:to>
      <xdr:col>11</xdr:col>
      <xdr:colOff>361950</xdr:colOff>
      <xdr:row>723</xdr:row>
      <xdr:rowOff>104775</xdr:rowOff>
    </xdr:to>
    <xdr:pic>
      <xdr:nvPicPr>
        <xdr:cNvPr id="27" name="図形 2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04825" y="124510800"/>
          <a:ext cx="6486525" cy="6438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726</xdr:row>
      <xdr:rowOff>0</xdr:rowOff>
    </xdr:from>
    <xdr:to>
      <xdr:col>11</xdr:col>
      <xdr:colOff>381000</xdr:colOff>
      <xdr:row>761</xdr:row>
      <xdr:rowOff>133350</xdr:rowOff>
    </xdr:to>
    <xdr:pic>
      <xdr:nvPicPr>
        <xdr:cNvPr id="28" name="図形 2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04825" y="1313878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764</xdr:row>
      <xdr:rowOff>0</xdr:rowOff>
    </xdr:from>
    <xdr:to>
      <xdr:col>11</xdr:col>
      <xdr:colOff>381000</xdr:colOff>
      <xdr:row>800</xdr:row>
      <xdr:rowOff>9525</xdr:rowOff>
    </xdr:to>
    <xdr:pic>
      <xdr:nvPicPr>
        <xdr:cNvPr id="29" name="図形 2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04825" y="1383220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802</xdr:row>
      <xdr:rowOff>0</xdr:rowOff>
    </xdr:from>
    <xdr:to>
      <xdr:col>11</xdr:col>
      <xdr:colOff>381000</xdr:colOff>
      <xdr:row>838</xdr:row>
      <xdr:rowOff>9525</xdr:rowOff>
    </xdr:to>
    <xdr:pic>
      <xdr:nvPicPr>
        <xdr:cNvPr id="30" name="図形 2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04825" y="14519910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840</xdr:row>
      <xdr:rowOff>0</xdr:rowOff>
    </xdr:from>
    <xdr:to>
      <xdr:col>11</xdr:col>
      <xdr:colOff>381000</xdr:colOff>
      <xdr:row>876</xdr:row>
      <xdr:rowOff>9525</xdr:rowOff>
    </xdr:to>
    <xdr:pic>
      <xdr:nvPicPr>
        <xdr:cNvPr id="36" name="図形 3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04825" y="1520761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878</xdr:row>
      <xdr:rowOff>0</xdr:rowOff>
    </xdr:from>
    <xdr:to>
      <xdr:col>11</xdr:col>
      <xdr:colOff>381000</xdr:colOff>
      <xdr:row>914</xdr:row>
      <xdr:rowOff>9525</xdr:rowOff>
    </xdr:to>
    <xdr:pic>
      <xdr:nvPicPr>
        <xdr:cNvPr id="38" name="図形 3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04825" y="15895320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916</xdr:row>
      <xdr:rowOff>0</xdr:rowOff>
    </xdr:from>
    <xdr:to>
      <xdr:col>11</xdr:col>
      <xdr:colOff>381000</xdr:colOff>
      <xdr:row>952</xdr:row>
      <xdr:rowOff>9525</xdr:rowOff>
    </xdr:to>
    <xdr:pic>
      <xdr:nvPicPr>
        <xdr:cNvPr id="41" name="図形 4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04825" y="1658302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954</xdr:row>
      <xdr:rowOff>0</xdr:rowOff>
    </xdr:from>
    <xdr:to>
      <xdr:col>11</xdr:col>
      <xdr:colOff>381000</xdr:colOff>
      <xdr:row>990</xdr:row>
      <xdr:rowOff>9525</xdr:rowOff>
    </xdr:to>
    <xdr:pic>
      <xdr:nvPicPr>
        <xdr:cNvPr id="51" name="図形 5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04825" y="17270730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992</xdr:row>
      <xdr:rowOff>0</xdr:rowOff>
    </xdr:from>
    <xdr:to>
      <xdr:col>11</xdr:col>
      <xdr:colOff>381000</xdr:colOff>
      <xdr:row>1028</xdr:row>
      <xdr:rowOff>9525</xdr:rowOff>
    </xdr:to>
    <xdr:pic>
      <xdr:nvPicPr>
        <xdr:cNvPr id="52" name="図形 5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04825" y="1795843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1030</xdr:row>
      <xdr:rowOff>0</xdr:rowOff>
    </xdr:from>
    <xdr:to>
      <xdr:col>11</xdr:col>
      <xdr:colOff>381000</xdr:colOff>
      <xdr:row>1066</xdr:row>
      <xdr:rowOff>9525</xdr:rowOff>
    </xdr:to>
    <xdr:pic>
      <xdr:nvPicPr>
        <xdr:cNvPr id="53" name="図形 5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04825" y="18646140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1068</xdr:row>
      <xdr:rowOff>0</xdr:rowOff>
    </xdr:from>
    <xdr:to>
      <xdr:col>11</xdr:col>
      <xdr:colOff>381000</xdr:colOff>
      <xdr:row>1104</xdr:row>
      <xdr:rowOff>9525</xdr:rowOff>
    </xdr:to>
    <xdr:pic>
      <xdr:nvPicPr>
        <xdr:cNvPr id="54" name="図形 53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04825" y="1933384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1106</xdr:row>
      <xdr:rowOff>0</xdr:rowOff>
    </xdr:from>
    <xdr:to>
      <xdr:col>11</xdr:col>
      <xdr:colOff>381000</xdr:colOff>
      <xdr:row>1142</xdr:row>
      <xdr:rowOff>9525</xdr:rowOff>
    </xdr:to>
    <xdr:pic>
      <xdr:nvPicPr>
        <xdr:cNvPr id="55" name="図形 54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04825" y="20021550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1144</xdr:row>
      <xdr:rowOff>0</xdr:rowOff>
    </xdr:from>
    <xdr:to>
      <xdr:col>11</xdr:col>
      <xdr:colOff>381000</xdr:colOff>
      <xdr:row>1180</xdr:row>
      <xdr:rowOff>9525</xdr:rowOff>
    </xdr:to>
    <xdr:pic>
      <xdr:nvPicPr>
        <xdr:cNvPr id="56" name="図形 55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04825" y="2070925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1182</xdr:row>
      <xdr:rowOff>0</xdr:rowOff>
    </xdr:from>
    <xdr:to>
      <xdr:col>11</xdr:col>
      <xdr:colOff>381000</xdr:colOff>
      <xdr:row>1218</xdr:row>
      <xdr:rowOff>9525</xdr:rowOff>
    </xdr:to>
    <xdr:pic>
      <xdr:nvPicPr>
        <xdr:cNvPr id="57" name="図形 56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04825" y="21396960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1220</xdr:row>
      <xdr:rowOff>0</xdr:rowOff>
    </xdr:from>
    <xdr:to>
      <xdr:col>11</xdr:col>
      <xdr:colOff>381000</xdr:colOff>
      <xdr:row>1256</xdr:row>
      <xdr:rowOff>9525</xdr:rowOff>
    </xdr:to>
    <xdr:pic>
      <xdr:nvPicPr>
        <xdr:cNvPr id="58" name="図形 5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04825" y="2208466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469265</xdr:colOff>
      <xdr:row>1257</xdr:row>
      <xdr:rowOff>168910</xdr:rowOff>
    </xdr:from>
    <xdr:to>
      <xdr:col>15</xdr:col>
      <xdr:colOff>554990</xdr:colOff>
      <xdr:row>1289</xdr:row>
      <xdr:rowOff>178435</xdr:rowOff>
    </xdr:to>
    <xdr:pic>
      <xdr:nvPicPr>
        <xdr:cNvPr id="60" name="図形 59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69265" y="227711635"/>
          <a:ext cx="9191625" cy="580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1292</xdr:row>
      <xdr:rowOff>0</xdr:rowOff>
    </xdr:from>
    <xdr:to>
      <xdr:col>11</xdr:col>
      <xdr:colOff>381000</xdr:colOff>
      <xdr:row>1328</xdr:row>
      <xdr:rowOff>9525</xdr:rowOff>
    </xdr:to>
    <xdr:pic>
      <xdr:nvPicPr>
        <xdr:cNvPr id="61" name="図形 60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04825" y="2338768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1330</xdr:row>
      <xdr:rowOff>0</xdr:rowOff>
    </xdr:from>
    <xdr:to>
      <xdr:col>11</xdr:col>
      <xdr:colOff>381000</xdr:colOff>
      <xdr:row>1366</xdr:row>
      <xdr:rowOff>9525</xdr:rowOff>
    </xdr:to>
    <xdr:pic>
      <xdr:nvPicPr>
        <xdr:cNvPr id="62" name="図形 61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504825" y="24075390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1368</xdr:row>
      <xdr:rowOff>0</xdr:rowOff>
    </xdr:from>
    <xdr:to>
      <xdr:col>11</xdr:col>
      <xdr:colOff>381000</xdr:colOff>
      <xdr:row>1404</xdr:row>
      <xdr:rowOff>9525</xdr:rowOff>
    </xdr:to>
    <xdr:pic>
      <xdr:nvPicPr>
        <xdr:cNvPr id="63" name="図形 62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04825" y="2476309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1406</xdr:row>
      <xdr:rowOff>0</xdr:rowOff>
    </xdr:from>
    <xdr:to>
      <xdr:col>11</xdr:col>
      <xdr:colOff>381000</xdr:colOff>
      <xdr:row>1442</xdr:row>
      <xdr:rowOff>9525</xdr:rowOff>
    </xdr:to>
    <xdr:pic>
      <xdr:nvPicPr>
        <xdr:cNvPr id="64" name="図形 63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04825" y="25450800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1444</xdr:row>
      <xdr:rowOff>0</xdr:rowOff>
    </xdr:from>
    <xdr:to>
      <xdr:col>11</xdr:col>
      <xdr:colOff>381000</xdr:colOff>
      <xdr:row>1480</xdr:row>
      <xdr:rowOff>9525</xdr:rowOff>
    </xdr:to>
    <xdr:pic>
      <xdr:nvPicPr>
        <xdr:cNvPr id="65" name="図形 64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04825" y="261385050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1483</xdr:row>
      <xdr:rowOff>0</xdr:rowOff>
    </xdr:from>
    <xdr:to>
      <xdr:col>15</xdr:col>
      <xdr:colOff>590550</xdr:colOff>
      <xdr:row>1515</xdr:row>
      <xdr:rowOff>9525</xdr:rowOff>
    </xdr:to>
    <xdr:pic>
      <xdr:nvPicPr>
        <xdr:cNvPr id="67" name="図形 66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504825" y="268443075"/>
          <a:ext cx="9191625" cy="5800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468630</xdr:colOff>
      <xdr:row>1516</xdr:row>
      <xdr:rowOff>179705</xdr:rowOff>
    </xdr:from>
    <xdr:to>
      <xdr:col>11</xdr:col>
      <xdr:colOff>344805</xdr:colOff>
      <xdr:row>1553</xdr:row>
      <xdr:rowOff>8255</xdr:rowOff>
    </xdr:to>
    <xdr:pic>
      <xdr:nvPicPr>
        <xdr:cNvPr id="69" name="図形 68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68630" y="274594955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1555</xdr:row>
      <xdr:rowOff>0</xdr:rowOff>
    </xdr:from>
    <xdr:to>
      <xdr:col>11</xdr:col>
      <xdr:colOff>381000</xdr:colOff>
      <xdr:row>1591</xdr:row>
      <xdr:rowOff>9525</xdr:rowOff>
    </xdr:to>
    <xdr:pic>
      <xdr:nvPicPr>
        <xdr:cNvPr id="70" name="図形 69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504825" y="281473275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1593</xdr:row>
      <xdr:rowOff>0</xdr:rowOff>
    </xdr:from>
    <xdr:to>
      <xdr:col>11</xdr:col>
      <xdr:colOff>381000</xdr:colOff>
      <xdr:row>1629</xdr:row>
      <xdr:rowOff>9525</xdr:rowOff>
    </xdr:to>
    <xdr:pic>
      <xdr:nvPicPr>
        <xdr:cNvPr id="71" name="図形 70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504825" y="288350325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1631</xdr:row>
      <xdr:rowOff>0</xdr:rowOff>
    </xdr:from>
    <xdr:to>
      <xdr:col>11</xdr:col>
      <xdr:colOff>381000</xdr:colOff>
      <xdr:row>1667</xdr:row>
      <xdr:rowOff>9525</xdr:rowOff>
    </xdr:to>
    <xdr:pic>
      <xdr:nvPicPr>
        <xdr:cNvPr id="72" name="図形 71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504825" y="295227375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1669</xdr:row>
      <xdr:rowOff>0</xdr:rowOff>
    </xdr:from>
    <xdr:to>
      <xdr:col>11</xdr:col>
      <xdr:colOff>381000</xdr:colOff>
      <xdr:row>1705</xdr:row>
      <xdr:rowOff>9525</xdr:rowOff>
    </xdr:to>
    <xdr:pic>
      <xdr:nvPicPr>
        <xdr:cNvPr id="73" name="図形 72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04825" y="302104425"/>
          <a:ext cx="6505575" cy="65246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tabSelected="1" zoomScale="80" zoomScaleNormal="80" workbookViewId="0">
      <pane xSplit="1" ySplit="8" topLeftCell="B51" activePane="bottomRight" state="frozen"/>
      <selection/>
      <selection pane="topRight"/>
      <selection pane="bottomLeft"/>
      <selection pane="bottomRight" activeCell="B58" sqref="B58"/>
    </sheetView>
  </sheetViews>
  <sheetFormatPr defaultColWidth="9"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9" width="10.875" customWidth="1"/>
    <col min="10" max="12" width="9.375" customWidth="1"/>
    <col min="13" max="15" width="10.375" customWidth="1"/>
  </cols>
  <sheetData>
    <row r="1" spans="1:3">
      <c r="A1" s="20" t="s">
        <v>0</v>
      </c>
      <c r="C1" t="s">
        <v>1</v>
      </c>
    </row>
    <row r="2" spans="1:3">
      <c r="A2" s="20" t="s">
        <v>2</v>
      </c>
      <c r="C2" t="s">
        <v>3</v>
      </c>
    </row>
    <row r="3" spans="1:3">
      <c r="A3" s="20" t="s">
        <v>4</v>
      </c>
      <c r="C3" s="21">
        <v>100000</v>
      </c>
    </row>
    <row r="4" spans="1:3">
      <c r="A4" s="20" t="s">
        <v>5</v>
      </c>
      <c r="C4" s="21" t="s">
        <v>6</v>
      </c>
    </row>
    <row r="5" ht="19.5" spans="1:3">
      <c r="A5" s="20" t="s">
        <v>7</v>
      </c>
      <c r="C5" s="21" t="s">
        <v>8</v>
      </c>
    </row>
    <row r="6" ht="19.5" spans="1:15">
      <c r="A6" s="22" t="s">
        <v>9</v>
      </c>
      <c r="B6" s="22" t="s">
        <v>10</v>
      </c>
      <c r="C6" s="22" t="s">
        <v>10</v>
      </c>
      <c r="D6" s="23" t="s">
        <v>11</v>
      </c>
      <c r="E6" s="24"/>
      <c r="F6" s="25"/>
      <c r="G6" s="26" t="s">
        <v>12</v>
      </c>
      <c r="H6" s="27"/>
      <c r="I6" s="74"/>
      <c r="J6" s="26" t="s">
        <v>13</v>
      </c>
      <c r="K6" s="27"/>
      <c r="L6" s="74"/>
      <c r="M6" s="26" t="s">
        <v>14</v>
      </c>
      <c r="N6" s="27"/>
      <c r="O6" s="74"/>
    </row>
    <row r="7" ht="19.5" spans="1:15">
      <c r="A7" s="28"/>
      <c r="B7" s="28" t="s">
        <v>15</v>
      </c>
      <c r="C7" s="29" t="s">
        <v>16</v>
      </c>
      <c r="D7" s="30">
        <v>1.27</v>
      </c>
      <c r="E7" s="31">
        <v>1.5</v>
      </c>
      <c r="F7" s="32">
        <v>2</v>
      </c>
      <c r="G7" s="30">
        <v>1.27</v>
      </c>
      <c r="H7" s="31">
        <v>1.5</v>
      </c>
      <c r="I7" s="32">
        <v>2</v>
      </c>
      <c r="J7" s="30">
        <v>1.27</v>
      </c>
      <c r="K7" s="31">
        <v>1.5</v>
      </c>
      <c r="L7" s="32">
        <v>2</v>
      </c>
      <c r="M7" s="30">
        <v>1.27</v>
      </c>
      <c r="N7" s="31">
        <v>1.5</v>
      </c>
      <c r="O7" s="32">
        <v>2</v>
      </c>
    </row>
    <row r="8" ht="19.5" spans="1:15">
      <c r="A8" s="33" t="s">
        <v>17</v>
      </c>
      <c r="B8" s="34">
        <v>41000</v>
      </c>
      <c r="C8" s="35"/>
      <c r="D8" s="36"/>
      <c r="E8" s="37"/>
      <c r="F8" s="38"/>
      <c r="G8" s="39">
        <f>C3</f>
        <v>100000</v>
      </c>
      <c r="H8" s="40">
        <f>C3</f>
        <v>100000</v>
      </c>
      <c r="I8" s="75">
        <f>C3</f>
        <v>100000</v>
      </c>
      <c r="J8" s="76" t="s">
        <v>13</v>
      </c>
      <c r="K8" s="77"/>
      <c r="L8" s="78"/>
      <c r="M8" s="76"/>
      <c r="N8" s="77"/>
      <c r="O8" s="78"/>
    </row>
    <row r="9" spans="1:18">
      <c r="A9" s="41">
        <v>1</v>
      </c>
      <c r="B9" s="42">
        <v>41018</v>
      </c>
      <c r="C9" s="43">
        <v>1</v>
      </c>
      <c r="D9" s="44">
        <v>-1</v>
      </c>
      <c r="E9" s="45">
        <v>-1</v>
      </c>
      <c r="F9" s="46">
        <v>-1</v>
      </c>
      <c r="G9" s="47">
        <f>IF(D9="","",G8+M9)</f>
        <v>97000</v>
      </c>
      <c r="H9" s="47">
        <f t="shared" ref="H9" si="0">IF(E9="","",H8+N9)</f>
        <v>97000</v>
      </c>
      <c r="I9" s="47">
        <f t="shared" ref="I9" si="1">IF(F9="","",I8+O9)</f>
        <v>97000</v>
      </c>
      <c r="J9" s="79">
        <f>IF(G8="","",G8*0.03)</f>
        <v>3000</v>
      </c>
      <c r="K9" s="80">
        <f>IF(H8="","",H8*0.03)</f>
        <v>3000</v>
      </c>
      <c r="L9" s="81">
        <f>IF(I8="","",I8*0.03)</f>
        <v>3000</v>
      </c>
      <c r="M9" s="79">
        <f>IF(D9="","",J9*D9)</f>
        <v>-3000</v>
      </c>
      <c r="N9" s="80">
        <f>IF(E9="","",K9*E9)</f>
        <v>-3000</v>
      </c>
      <c r="O9" s="81">
        <f>IF(F9="","",L9*F9)</f>
        <v>-3000</v>
      </c>
      <c r="P9" s="82"/>
      <c r="Q9" s="82"/>
      <c r="R9" s="82"/>
    </row>
    <row r="10" spans="1:18">
      <c r="A10" s="41">
        <v>2</v>
      </c>
      <c r="B10" s="48">
        <v>41040</v>
      </c>
      <c r="C10" s="49">
        <v>1</v>
      </c>
      <c r="D10" s="17">
        <v>-1</v>
      </c>
      <c r="E10" s="18">
        <v>-1</v>
      </c>
      <c r="F10" s="50">
        <v>-1</v>
      </c>
      <c r="G10" s="47">
        <f t="shared" ref="G10:G43" si="2">IF(D10="","",G9+M10)</f>
        <v>94090</v>
      </c>
      <c r="H10" s="47">
        <f t="shared" ref="H10:H42" si="3">IF(E10="","",H9+N10)</f>
        <v>94090</v>
      </c>
      <c r="I10" s="47">
        <f t="shared" ref="I10:I42" si="4">IF(F10="","",I9+O10)</f>
        <v>94090</v>
      </c>
      <c r="J10" s="83">
        <f t="shared" ref="J10:J12" si="5">IF(G9="","",G9*0.03)</f>
        <v>2910</v>
      </c>
      <c r="K10" s="84">
        <f t="shared" ref="K10:K12" si="6">IF(H9="","",H9*0.03)</f>
        <v>2910</v>
      </c>
      <c r="L10" s="85">
        <f t="shared" ref="L10:L12" si="7">IF(I9="","",I9*0.03)</f>
        <v>2910</v>
      </c>
      <c r="M10" s="83">
        <f t="shared" ref="M10:M12" si="8">IF(D10="","",J10*D10)</f>
        <v>-2910</v>
      </c>
      <c r="N10" s="84">
        <f t="shared" ref="N10:N12" si="9">IF(E10="","",K10*E10)</f>
        <v>-2910</v>
      </c>
      <c r="O10" s="85">
        <f t="shared" ref="O10:O12" si="10">IF(F10="","",L10*F10)</f>
        <v>-2910</v>
      </c>
      <c r="P10" s="82"/>
      <c r="Q10" s="82"/>
      <c r="R10" s="82"/>
    </row>
    <row r="11" spans="1:18">
      <c r="A11" s="41">
        <v>3</v>
      </c>
      <c r="B11" s="48">
        <v>41068</v>
      </c>
      <c r="C11" s="49">
        <v>1</v>
      </c>
      <c r="D11" s="17">
        <v>-1</v>
      </c>
      <c r="E11" s="18">
        <v>-1</v>
      </c>
      <c r="F11" s="51">
        <v>-1</v>
      </c>
      <c r="G11" s="47">
        <f t="shared" si="2"/>
        <v>91267.3</v>
      </c>
      <c r="H11" s="47">
        <f t="shared" si="3"/>
        <v>91267.3</v>
      </c>
      <c r="I11" s="47">
        <f t="shared" si="4"/>
        <v>91267.3</v>
      </c>
      <c r="J11" s="83">
        <f t="shared" si="5"/>
        <v>2822.7</v>
      </c>
      <c r="K11" s="84">
        <f t="shared" si="6"/>
        <v>2822.7</v>
      </c>
      <c r="L11" s="85">
        <f t="shared" si="7"/>
        <v>2822.7</v>
      </c>
      <c r="M11" s="83">
        <f t="shared" si="8"/>
        <v>-2822.7</v>
      </c>
      <c r="N11" s="84">
        <f t="shared" si="9"/>
        <v>-2822.7</v>
      </c>
      <c r="O11" s="85">
        <f t="shared" si="10"/>
        <v>-2822.7</v>
      </c>
      <c r="P11" s="82"/>
      <c r="Q11" s="82"/>
      <c r="R11" s="82"/>
    </row>
    <row r="12" spans="1:18">
      <c r="A12" s="41">
        <v>4</v>
      </c>
      <c r="B12" s="48">
        <v>41094</v>
      </c>
      <c r="C12" s="49">
        <v>1</v>
      </c>
      <c r="D12" s="17">
        <v>1.27</v>
      </c>
      <c r="E12" s="18">
        <v>1.5</v>
      </c>
      <c r="F12" s="51">
        <v>2</v>
      </c>
      <c r="G12" s="47">
        <f t="shared" si="2"/>
        <v>94744.58413</v>
      </c>
      <c r="H12" s="47">
        <f t="shared" si="3"/>
        <v>95374.3285</v>
      </c>
      <c r="I12" s="47">
        <f t="shared" si="4"/>
        <v>96743.338</v>
      </c>
      <c r="J12" s="83">
        <f t="shared" si="5"/>
        <v>2738.019</v>
      </c>
      <c r="K12" s="84">
        <f t="shared" si="6"/>
        <v>2738.019</v>
      </c>
      <c r="L12" s="85">
        <f t="shared" si="7"/>
        <v>2738.019</v>
      </c>
      <c r="M12" s="83">
        <f t="shared" si="8"/>
        <v>3477.28413</v>
      </c>
      <c r="N12" s="84">
        <f t="shared" si="9"/>
        <v>4107.0285</v>
      </c>
      <c r="O12" s="85">
        <f t="shared" si="10"/>
        <v>5476.038</v>
      </c>
      <c r="P12" s="82"/>
      <c r="Q12" s="82"/>
      <c r="R12" s="82"/>
    </row>
    <row r="13" spans="1:18">
      <c r="A13" s="41">
        <v>5</v>
      </c>
      <c r="B13" s="48">
        <v>41095</v>
      </c>
      <c r="C13" s="49">
        <v>1</v>
      </c>
      <c r="D13" s="17">
        <v>-1</v>
      </c>
      <c r="E13" s="18">
        <v>-1</v>
      </c>
      <c r="F13" s="51">
        <v>-1</v>
      </c>
      <c r="G13" s="47">
        <f t="shared" si="2"/>
        <v>91902.2466061</v>
      </c>
      <c r="H13" s="47">
        <f t="shared" si="3"/>
        <v>92513.098645</v>
      </c>
      <c r="I13" s="47">
        <f t="shared" si="4"/>
        <v>93841.03786</v>
      </c>
      <c r="J13" s="83">
        <f t="shared" ref="J13:J58" si="11">IF(G12="","",G12*0.03)</f>
        <v>2842.3375239</v>
      </c>
      <c r="K13" s="84">
        <f t="shared" ref="K13:K58" si="12">IF(H12="","",H12*0.03)</f>
        <v>2861.229855</v>
      </c>
      <c r="L13" s="85">
        <f t="shared" ref="L13:L58" si="13">IF(I12="","",I12*0.03)</f>
        <v>2902.30014</v>
      </c>
      <c r="M13" s="83">
        <f t="shared" ref="M13:M58" si="14">IF(D13="","",J13*D13)</f>
        <v>-2842.3375239</v>
      </c>
      <c r="N13" s="84">
        <f t="shared" ref="N13:N58" si="15">IF(E13="","",K13*E13)</f>
        <v>-2861.229855</v>
      </c>
      <c r="O13" s="85">
        <f t="shared" ref="O13:O58" si="16">IF(F13="","",L13*F13)</f>
        <v>-2902.30014</v>
      </c>
      <c r="P13" s="82"/>
      <c r="Q13" s="82"/>
      <c r="R13" s="82"/>
    </row>
    <row r="14" spans="1:18">
      <c r="A14" s="41">
        <v>6</v>
      </c>
      <c r="B14" s="48">
        <v>41099</v>
      </c>
      <c r="C14" s="49">
        <v>2</v>
      </c>
      <c r="D14" s="17">
        <v>1.27</v>
      </c>
      <c r="E14" s="18">
        <v>1.5</v>
      </c>
      <c r="F14" s="51">
        <v>2</v>
      </c>
      <c r="G14" s="47">
        <f t="shared" si="2"/>
        <v>95403.7222017924</v>
      </c>
      <c r="H14" s="47">
        <f t="shared" si="3"/>
        <v>96676.188084025</v>
      </c>
      <c r="I14" s="47">
        <f t="shared" si="4"/>
        <v>99471.5001316</v>
      </c>
      <c r="J14" s="83">
        <f t="shared" si="11"/>
        <v>2757.067398183</v>
      </c>
      <c r="K14" s="84">
        <f t="shared" si="12"/>
        <v>2775.39295935</v>
      </c>
      <c r="L14" s="85">
        <f t="shared" si="13"/>
        <v>2815.2311358</v>
      </c>
      <c r="M14" s="83">
        <f t="shared" si="14"/>
        <v>3501.47559569241</v>
      </c>
      <c r="N14" s="84">
        <f t="shared" si="15"/>
        <v>4163.089439025</v>
      </c>
      <c r="O14" s="85">
        <f t="shared" si="16"/>
        <v>5630.4622716</v>
      </c>
      <c r="P14" s="82"/>
      <c r="Q14" s="82"/>
      <c r="R14" s="82"/>
    </row>
    <row r="15" spans="1:18">
      <c r="A15" s="41">
        <v>7</v>
      </c>
      <c r="B15" s="48">
        <v>41103</v>
      </c>
      <c r="C15" s="49">
        <v>2</v>
      </c>
      <c r="D15" s="17">
        <v>1.27</v>
      </c>
      <c r="E15" s="18">
        <v>1.5</v>
      </c>
      <c r="F15" s="52">
        <v>2</v>
      </c>
      <c r="G15" s="47">
        <f t="shared" si="2"/>
        <v>99038.6040176807</v>
      </c>
      <c r="H15" s="47">
        <f t="shared" si="3"/>
        <v>101026.616547806</v>
      </c>
      <c r="I15" s="47">
        <f t="shared" si="4"/>
        <v>105439.790139496</v>
      </c>
      <c r="J15" s="83">
        <f t="shared" si="11"/>
        <v>2862.11166605377</v>
      </c>
      <c r="K15" s="84">
        <f t="shared" si="12"/>
        <v>2900.28564252075</v>
      </c>
      <c r="L15" s="85">
        <f t="shared" si="13"/>
        <v>2984.145003948</v>
      </c>
      <c r="M15" s="83">
        <f t="shared" si="14"/>
        <v>3634.88181588829</v>
      </c>
      <c r="N15" s="84">
        <f t="shared" si="15"/>
        <v>4350.42846378113</v>
      </c>
      <c r="O15" s="85">
        <f t="shared" si="16"/>
        <v>5968.290007896</v>
      </c>
      <c r="P15" s="82"/>
      <c r="Q15" s="82"/>
      <c r="R15" s="82"/>
    </row>
    <row r="16" spans="1:18">
      <c r="A16" s="41">
        <v>8</v>
      </c>
      <c r="B16" s="48">
        <v>41108</v>
      </c>
      <c r="C16" s="49">
        <v>2</v>
      </c>
      <c r="D16" s="17">
        <v>1.27</v>
      </c>
      <c r="E16" s="18">
        <v>1.5</v>
      </c>
      <c r="F16" s="51">
        <v>2</v>
      </c>
      <c r="G16" s="47">
        <f t="shared" si="2"/>
        <v>102811.974830754</v>
      </c>
      <c r="H16" s="47">
        <f t="shared" si="3"/>
        <v>105572.814292457</v>
      </c>
      <c r="I16" s="47">
        <f t="shared" si="4"/>
        <v>111766.177547866</v>
      </c>
      <c r="J16" s="83">
        <f t="shared" si="11"/>
        <v>2971.15812053042</v>
      </c>
      <c r="K16" s="84">
        <f t="shared" si="12"/>
        <v>3030.79849643418</v>
      </c>
      <c r="L16" s="85">
        <f t="shared" si="13"/>
        <v>3163.19370418488</v>
      </c>
      <c r="M16" s="83">
        <f t="shared" si="14"/>
        <v>3773.37081307363</v>
      </c>
      <c r="N16" s="84">
        <f t="shared" si="15"/>
        <v>4546.19774465128</v>
      </c>
      <c r="O16" s="85">
        <f t="shared" si="16"/>
        <v>6326.38740836976</v>
      </c>
      <c r="P16" s="82"/>
      <c r="Q16" s="82"/>
      <c r="R16" s="82"/>
    </row>
    <row r="17" spans="1:18">
      <c r="A17" s="41">
        <v>9</v>
      </c>
      <c r="B17" s="48">
        <v>41114</v>
      </c>
      <c r="C17" s="49">
        <v>2</v>
      </c>
      <c r="D17" s="17">
        <v>-1</v>
      </c>
      <c r="E17" s="18">
        <v>-1</v>
      </c>
      <c r="F17" s="52">
        <v>-1</v>
      </c>
      <c r="G17" s="47">
        <f t="shared" si="2"/>
        <v>99727.6155858317</v>
      </c>
      <c r="H17" s="47">
        <f t="shared" si="3"/>
        <v>102405.629863684</v>
      </c>
      <c r="I17" s="47">
        <f t="shared" si="4"/>
        <v>108413.19222143</v>
      </c>
      <c r="J17" s="83">
        <f t="shared" si="11"/>
        <v>3084.35924492263</v>
      </c>
      <c r="K17" s="84">
        <f t="shared" si="12"/>
        <v>3167.18442877372</v>
      </c>
      <c r="L17" s="85">
        <f t="shared" si="13"/>
        <v>3352.98532643597</v>
      </c>
      <c r="M17" s="83">
        <f t="shared" si="14"/>
        <v>-3084.35924492263</v>
      </c>
      <c r="N17" s="84">
        <f t="shared" si="15"/>
        <v>-3167.18442877372</v>
      </c>
      <c r="O17" s="85">
        <f t="shared" si="16"/>
        <v>-3352.98532643597</v>
      </c>
      <c r="P17" s="82"/>
      <c r="Q17" s="82"/>
      <c r="R17" s="82"/>
    </row>
    <row r="18" spans="1:18">
      <c r="A18" s="41">
        <v>10</v>
      </c>
      <c r="B18" s="48">
        <v>41143</v>
      </c>
      <c r="C18" s="49">
        <v>2</v>
      </c>
      <c r="D18" s="17">
        <v>1.27</v>
      </c>
      <c r="E18" s="18">
        <v>1.5</v>
      </c>
      <c r="F18" s="51">
        <v>2</v>
      </c>
      <c r="G18" s="47">
        <f t="shared" si="2"/>
        <v>103527.237739652</v>
      </c>
      <c r="H18" s="47">
        <f t="shared" si="3"/>
        <v>107013.883207549</v>
      </c>
      <c r="I18" s="47">
        <f t="shared" si="4"/>
        <v>114917.983754716</v>
      </c>
      <c r="J18" s="83">
        <f t="shared" si="11"/>
        <v>2991.82846757495</v>
      </c>
      <c r="K18" s="84">
        <f t="shared" si="12"/>
        <v>3072.16889591051</v>
      </c>
      <c r="L18" s="85">
        <f t="shared" si="13"/>
        <v>3252.39576664289</v>
      </c>
      <c r="M18" s="83">
        <f t="shared" si="14"/>
        <v>3799.62215382019</v>
      </c>
      <c r="N18" s="84">
        <f t="shared" si="15"/>
        <v>4608.25334386577</v>
      </c>
      <c r="O18" s="85">
        <f t="shared" si="16"/>
        <v>6504.79153328579</v>
      </c>
      <c r="P18" s="82"/>
      <c r="Q18" s="82"/>
      <c r="R18" s="82"/>
    </row>
    <row r="19" spans="1:18">
      <c r="A19" s="41">
        <v>11</v>
      </c>
      <c r="B19" s="48">
        <v>41177</v>
      </c>
      <c r="C19" s="49">
        <v>2</v>
      </c>
      <c r="D19" s="17">
        <v>1.27</v>
      </c>
      <c r="E19" s="18">
        <v>1.5</v>
      </c>
      <c r="F19" s="51">
        <v>2</v>
      </c>
      <c r="G19" s="47">
        <f t="shared" si="2"/>
        <v>107471.625497533</v>
      </c>
      <c r="H19" s="47">
        <f t="shared" si="3"/>
        <v>111829.507951889</v>
      </c>
      <c r="I19" s="47">
        <f t="shared" si="4"/>
        <v>121813.062779998</v>
      </c>
      <c r="J19" s="83">
        <f t="shared" si="11"/>
        <v>3105.81713218956</v>
      </c>
      <c r="K19" s="84">
        <f t="shared" si="12"/>
        <v>3210.41649622648</v>
      </c>
      <c r="L19" s="85">
        <f t="shared" si="13"/>
        <v>3447.53951264147</v>
      </c>
      <c r="M19" s="83">
        <f t="shared" si="14"/>
        <v>3944.38775788074</v>
      </c>
      <c r="N19" s="84">
        <f t="shared" si="15"/>
        <v>4815.62474433973</v>
      </c>
      <c r="O19" s="85">
        <f t="shared" si="16"/>
        <v>6895.07902528293</v>
      </c>
      <c r="P19" s="82"/>
      <c r="Q19" s="82"/>
      <c r="R19" s="82"/>
    </row>
    <row r="20" spans="1:18">
      <c r="A20" s="41">
        <v>12</v>
      </c>
      <c r="B20" s="48">
        <v>41179</v>
      </c>
      <c r="C20" s="49">
        <v>2</v>
      </c>
      <c r="D20" s="17">
        <v>1.27</v>
      </c>
      <c r="E20" s="18">
        <v>1.5</v>
      </c>
      <c r="F20" s="51">
        <v>2</v>
      </c>
      <c r="G20" s="47">
        <f t="shared" si="2"/>
        <v>111566.294428989</v>
      </c>
      <c r="H20" s="47">
        <f t="shared" si="3"/>
        <v>116861.835809724</v>
      </c>
      <c r="I20" s="47">
        <f t="shared" si="4"/>
        <v>129121.846546798</v>
      </c>
      <c r="J20" s="83">
        <f t="shared" si="11"/>
        <v>3224.14876492598</v>
      </c>
      <c r="K20" s="84">
        <f t="shared" si="12"/>
        <v>3354.88523855668</v>
      </c>
      <c r="L20" s="85">
        <f t="shared" si="13"/>
        <v>3654.39188339995</v>
      </c>
      <c r="M20" s="83">
        <f t="shared" si="14"/>
        <v>4094.66893145599</v>
      </c>
      <c r="N20" s="84">
        <f t="shared" si="15"/>
        <v>5032.32785783501</v>
      </c>
      <c r="O20" s="85">
        <f t="shared" si="16"/>
        <v>7308.78376679991</v>
      </c>
      <c r="P20" s="82"/>
      <c r="Q20" s="82"/>
      <c r="R20" s="82"/>
    </row>
    <row r="21" spans="1:18">
      <c r="A21" s="41">
        <v>13</v>
      </c>
      <c r="B21" s="48">
        <v>41184</v>
      </c>
      <c r="C21" s="49">
        <v>1</v>
      </c>
      <c r="D21" s="17">
        <v>1.27</v>
      </c>
      <c r="E21" s="18">
        <v>1.5</v>
      </c>
      <c r="F21" s="51">
        <v>2</v>
      </c>
      <c r="G21" s="47">
        <f t="shared" si="2"/>
        <v>115816.970246733</v>
      </c>
      <c r="H21" s="47">
        <f t="shared" si="3"/>
        <v>122120.618421162</v>
      </c>
      <c r="I21" s="47">
        <f t="shared" si="4"/>
        <v>136869.157339606</v>
      </c>
      <c r="J21" s="83">
        <f t="shared" si="11"/>
        <v>3346.98883286966</v>
      </c>
      <c r="K21" s="84">
        <f t="shared" si="12"/>
        <v>3505.85507429173</v>
      </c>
      <c r="L21" s="85">
        <f t="shared" si="13"/>
        <v>3873.65539640395</v>
      </c>
      <c r="M21" s="83">
        <f t="shared" si="14"/>
        <v>4250.67581774447</v>
      </c>
      <c r="N21" s="84">
        <f t="shared" si="15"/>
        <v>5258.78261143759</v>
      </c>
      <c r="O21" s="85">
        <f t="shared" si="16"/>
        <v>7747.3107928079</v>
      </c>
      <c r="P21" s="82"/>
      <c r="Q21" s="82"/>
      <c r="R21" s="82"/>
    </row>
    <row r="22" spans="1:18">
      <c r="A22" s="41">
        <v>14</v>
      </c>
      <c r="B22" s="48">
        <v>41194</v>
      </c>
      <c r="C22" s="49">
        <v>1</v>
      </c>
      <c r="D22" s="17">
        <v>1.27</v>
      </c>
      <c r="E22" s="18">
        <v>1.5</v>
      </c>
      <c r="F22" s="51">
        <v>2</v>
      </c>
      <c r="G22" s="47">
        <f t="shared" si="2"/>
        <v>120229.596813134</v>
      </c>
      <c r="H22" s="47">
        <f t="shared" si="3"/>
        <v>127616.046250114</v>
      </c>
      <c r="I22" s="47">
        <f t="shared" si="4"/>
        <v>145081.306779983</v>
      </c>
      <c r="J22" s="83">
        <f t="shared" si="11"/>
        <v>3474.50910740199</v>
      </c>
      <c r="K22" s="84">
        <f t="shared" si="12"/>
        <v>3663.61855263485</v>
      </c>
      <c r="L22" s="85">
        <f t="shared" si="13"/>
        <v>4106.07472018819</v>
      </c>
      <c r="M22" s="83">
        <f t="shared" si="14"/>
        <v>4412.62656640053</v>
      </c>
      <c r="N22" s="84">
        <f t="shared" si="15"/>
        <v>5495.42782895228</v>
      </c>
      <c r="O22" s="85">
        <f t="shared" si="16"/>
        <v>8212.14944037638</v>
      </c>
      <c r="P22" s="82"/>
      <c r="Q22" s="82"/>
      <c r="R22" s="82"/>
    </row>
    <row r="23" spans="1:18">
      <c r="A23" s="41">
        <v>15</v>
      </c>
      <c r="B23" s="48">
        <v>41207</v>
      </c>
      <c r="C23" s="49">
        <v>1</v>
      </c>
      <c r="D23" s="17">
        <v>-1</v>
      </c>
      <c r="E23" s="18">
        <v>-1</v>
      </c>
      <c r="F23" s="19">
        <v>-1</v>
      </c>
      <c r="G23" s="47">
        <f t="shared" si="2"/>
        <v>116622.70890874</v>
      </c>
      <c r="H23" s="47">
        <f t="shared" si="3"/>
        <v>123787.564862611</v>
      </c>
      <c r="I23" s="47">
        <f t="shared" si="4"/>
        <v>140728.867576583</v>
      </c>
      <c r="J23" s="83">
        <f t="shared" si="11"/>
        <v>3606.88790439401</v>
      </c>
      <c r="K23" s="84">
        <f t="shared" si="12"/>
        <v>3828.48138750342</v>
      </c>
      <c r="L23" s="85">
        <f t="shared" si="13"/>
        <v>4352.43920339948</v>
      </c>
      <c r="M23" s="83">
        <f t="shared" si="14"/>
        <v>-3606.88790439401</v>
      </c>
      <c r="N23" s="84">
        <f t="shared" si="15"/>
        <v>-3828.48138750342</v>
      </c>
      <c r="O23" s="85">
        <f t="shared" si="16"/>
        <v>-4352.43920339948</v>
      </c>
      <c r="P23" s="82"/>
      <c r="Q23" s="82"/>
      <c r="R23" s="82"/>
    </row>
    <row r="24" spans="1:18">
      <c r="A24" s="41">
        <v>16</v>
      </c>
      <c r="B24" s="48">
        <v>41226</v>
      </c>
      <c r="C24" s="49">
        <v>2</v>
      </c>
      <c r="D24" s="17">
        <v>-1</v>
      </c>
      <c r="E24" s="18">
        <v>-1</v>
      </c>
      <c r="F24" s="19">
        <v>-1</v>
      </c>
      <c r="G24" s="47">
        <f t="shared" si="2"/>
        <v>113124.027641477</v>
      </c>
      <c r="H24" s="47">
        <f t="shared" si="3"/>
        <v>120073.937916732</v>
      </c>
      <c r="I24" s="47">
        <f t="shared" si="4"/>
        <v>136507.001549286</v>
      </c>
      <c r="J24" s="83">
        <f t="shared" si="11"/>
        <v>3498.68126726219</v>
      </c>
      <c r="K24" s="84">
        <f t="shared" si="12"/>
        <v>3713.62694587832</v>
      </c>
      <c r="L24" s="85">
        <f t="shared" si="13"/>
        <v>4221.8660272975</v>
      </c>
      <c r="M24" s="83">
        <f t="shared" si="14"/>
        <v>-3498.68126726219</v>
      </c>
      <c r="N24" s="84">
        <f t="shared" si="15"/>
        <v>-3713.62694587832</v>
      </c>
      <c r="O24" s="85">
        <f t="shared" si="16"/>
        <v>-4221.8660272975</v>
      </c>
      <c r="P24" s="82"/>
      <c r="Q24" s="82"/>
      <c r="R24" s="82"/>
    </row>
    <row r="25" spans="1:18">
      <c r="A25" s="41">
        <v>17</v>
      </c>
      <c r="B25" s="48">
        <v>41249</v>
      </c>
      <c r="C25" s="49">
        <v>1</v>
      </c>
      <c r="D25" s="17">
        <v>-1</v>
      </c>
      <c r="E25" s="18">
        <v>-1</v>
      </c>
      <c r="F25" s="19">
        <v>-1</v>
      </c>
      <c r="G25" s="47">
        <f t="shared" si="2"/>
        <v>109730.306812233</v>
      </c>
      <c r="H25" s="47">
        <f t="shared" si="3"/>
        <v>116471.71977923</v>
      </c>
      <c r="I25" s="47">
        <f t="shared" si="4"/>
        <v>132411.791502807</v>
      </c>
      <c r="J25" s="83">
        <f t="shared" si="11"/>
        <v>3393.72082924432</v>
      </c>
      <c r="K25" s="84">
        <f t="shared" si="12"/>
        <v>3602.21813750197</v>
      </c>
      <c r="L25" s="85">
        <f t="shared" si="13"/>
        <v>4095.21004647857</v>
      </c>
      <c r="M25" s="83">
        <f t="shared" si="14"/>
        <v>-3393.72082924432</v>
      </c>
      <c r="N25" s="84">
        <f t="shared" si="15"/>
        <v>-3602.21813750197</v>
      </c>
      <c r="O25" s="85">
        <f t="shared" si="16"/>
        <v>-4095.21004647857</v>
      </c>
      <c r="P25" s="82"/>
      <c r="Q25" s="82"/>
      <c r="R25" s="82"/>
    </row>
    <row r="26" spans="1:18">
      <c r="A26" s="41">
        <v>18</v>
      </c>
      <c r="B26" s="48">
        <v>41288</v>
      </c>
      <c r="C26" s="49">
        <v>1</v>
      </c>
      <c r="D26" s="17">
        <v>-1</v>
      </c>
      <c r="E26" s="18">
        <v>-1</v>
      </c>
      <c r="F26" s="50">
        <v>-1</v>
      </c>
      <c r="G26" s="47">
        <f t="shared" si="2"/>
        <v>106438.397607866</v>
      </c>
      <c r="H26" s="47">
        <f t="shared" si="3"/>
        <v>112977.568185853</v>
      </c>
      <c r="I26" s="47">
        <f t="shared" si="4"/>
        <v>128439.437757723</v>
      </c>
      <c r="J26" s="83">
        <f t="shared" si="11"/>
        <v>3291.90920436699</v>
      </c>
      <c r="K26" s="84">
        <f t="shared" si="12"/>
        <v>3494.15159337691</v>
      </c>
      <c r="L26" s="85">
        <f t="shared" si="13"/>
        <v>3972.35374508421</v>
      </c>
      <c r="M26" s="83">
        <f t="shared" si="14"/>
        <v>-3291.90920436699</v>
      </c>
      <c r="N26" s="84">
        <f t="shared" si="15"/>
        <v>-3494.15159337691</v>
      </c>
      <c r="O26" s="85">
        <f t="shared" si="16"/>
        <v>-3972.35374508421</v>
      </c>
      <c r="P26" s="82"/>
      <c r="Q26" s="82"/>
      <c r="R26" s="82"/>
    </row>
    <row r="27" spans="1:18">
      <c r="A27" s="41">
        <v>19</v>
      </c>
      <c r="B27" s="48">
        <v>41358</v>
      </c>
      <c r="C27" s="49">
        <v>2</v>
      </c>
      <c r="D27" s="17">
        <v>1.27</v>
      </c>
      <c r="E27" s="18">
        <v>1.5</v>
      </c>
      <c r="F27" s="50">
        <v>2</v>
      </c>
      <c r="G27" s="47">
        <f t="shared" si="2"/>
        <v>110493.700556726</v>
      </c>
      <c r="H27" s="47">
        <f t="shared" si="3"/>
        <v>118061.558754217</v>
      </c>
      <c r="I27" s="47">
        <f t="shared" si="4"/>
        <v>136145.804023186</v>
      </c>
      <c r="J27" s="83">
        <f t="shared" si="11"/>
        <v>3193.15192823598</v>
      </c>
      <c r="K27" s="84">
        <f t="shared" si="12"/>
        <v>3389.3270455756</v>
      </c>
      <c r="L27" s="85">
        <f t="shared" si="13"/>
        <v>3853.18313273169</v>
      </c>
      <c r="M27" s="83">
        <f t="shared" si="14"/>
        <v>4055.3029488597</v>
      </c>
      <c r="N27" s="84">
        <f t="shared" si="15"/>
        <v>5083.99056836341</v>
      </c>
      <c r="O27" s="85">
        <f t="shared" si="16"/>
        <v>7706.36626546338</v>
      </c>
      <c r="P27" s="82"/>
      <c r="Q27" s="82"/>
      <c r="R27" s="82"/>
    </row>
    <row r="28" spans="1:18">
      <c r="A28" s="41">
        <v>20</v>
      </c>
      <c r="B28" s="48">
        <v>41373</v>
      </c>
      <c r="C28" s="49">
        <v>1</v>
      </c>
      <c r="D28" s="17">
        <v>1.27</v>
      </c>
      <c r="E28" s="18">
        <v>1.5</v>
      </c>
      <c r="F28" s="50">
        <v>2</v>
      </c>
      <c r="G28" s="47">
        <f t="shared" si="2"/>
        <v>114703.510547937</v>
      </c>
      <c r="H28" s="47">
        <f t="shared" si="3"/>
        <v>123374.328898157</v>
      </c>
      <c r="I28" s="47">
        <f t="shared" si="4"/>
        <v>144314.552264577</v>
      </c>
      <c r="J28" s="83">
        <f t="shared" si="11"/>
        <v>3314.81101670177</v>
      </c>
      <c r="K28" s="84">
        <f t="shared" si="12"/>
        <v>3541.84676262651</v>
      </c>
      <c r="L28" s="85">
        <f t="shared" si="13"/>
        <v>4084.37412069559</v>
      </c>
      <c r="M28" s="83">
        <f t="shared" si="14"/>
        <v>4209.80999121125</v>
      </c>
      <c r="N28" s="84">
        <f t="shared" si="15"/>
        <v>5312.77014393976</v>
      </c>
      <c r="O28" s="85">
        <f t="shared" si="16"/>
        <v>8168.74824139118</v>
      </c>
      <c r="P28" s="82"/>
      <c r="Q28" s="82"/>
      <c r="R28" s="82"/>
    </row>
    <row r="29" spans="1:18">
      <c r="A29" s="41">
        <v>21</v>
      </c>
      <c r="B29" s="48">
        <v>41382</v>
      </c>
      <c r="C29" s="49">
        <v>1</v>
      </c>
      <c r="D29" s="17">
        <v>1.27</v>
      </c>
      <c r="E29" s="18">
        <v>1.5</v>
      </c>
      <c r="F29" s="50">
        <v>2</v>
      </c>
      <c r="G29" s="47">
        <f t="shared" si="2"/>
        <v>119073.714299813</v>
      </c>
      <c r="H29" s="47">
        <f t="shared" si="3"/>
        <v>128926.173698574</v>
      </c>
      <c r="I29" s="47">
        <f t="shared" si="4"/>
        <v>152973.425400452</v>
      </c>
      <c r="J29" s="83">
        <f t="shared" si="11"/>
        <v>3441.10531643811</v>
      </c>
      <c r="K29" s="84">
        <f t="shared" si="12"/>
        <v>3701.2298669447</v>
      </c>
      <c r="L29" s="85">
        <f t="shared" si="13"/>
        <v>4329.43656793732</v>
      </c>
      <c r="M29" s="83">
        <f t="shared" si="14"/>
        <v>4370.2037518764</v>
      </c>
      <c r="N29" s="84">
        <f t="shared" si="15"/>
        <v>5551.84480041705</v>
      </c>
      <c r="O29" s="85">
        <f t="shared" si="16"/>
        <v>8658.87313587465</v>
      </c>
      <c r="P29" s="82"/>
      <c r="Q29" s="82"/>
      <c r="R29" s="82"/>
    </row>
    <row r="30" spans="1:18">
      <c r="A30" s="41">
        <v>22</v>
      </c>
      <c r="B30" s="48">
        <v>41396</v>
      </c>
      <c r="C30" s="49">
        <v>2</v>
      </c>
      <c r="D30" s="17">
        <v>-1</v>
      </c>
      <c r="E30" s="18">
        <v>-1</v>
      </c>
      <c r="F30" s="19">
        <v>-1</v>
      </c>
      <c r="G30" s="47">
        <f t="shared" si="2"/>
        <v>115501.502870819</v>
      </c>
      <c r="H30" s="47">
        <f t="shared" si="3"/>
        <v>125058.388487616</v>
      </c>
      <c r="I30" s="47">
        <f t="shared" si="4"/>
        <v>148384.222638439</v>
      </c>
      <c r="J30" s="83">
        <f t="shared" si="11"/>
        <v>3572.2114289944</v>
      </c>
      <c r="K30" s="84">
        <f t="shared" si="12"/>
        <v>3867.78521095721</v>
      </c>
      <c r="L30" s="85">
        <f t="shared" si="13"/>
        <v>4589.20276201356</v>
      </c>
      <c r="M30" s="83">
        <f t="shared" si="14"/>
        <v>-3572.2114289944</v>
      </c>
      <c r="N30" s="84">
        <f t="shared" si="15"/>
        <v>-3867.78521095721</v>
      </c>
      <c r="O30" s="85">
        <f t="shared" si="16"/>
        <v>-4589.20276201356</v>
      </c>
      <c r="P30" s="82"/>
      <c r="Q30" s="82"/>
      <c r="R30" s="82"/>
    </row>
    <row r="31" spans="1:18">
      <c r="A31" s="41">
        <v>23</v>
      </c>
      <c r="B31" s="48">
        <v>41428</v>
      </c>
      <c r="C31" s="49">
        <v>2</v>
      </c>
      <c r="D31" s="17">
        <v>1.27</v>
      </c>
      <c r="E31" s="18">
        <v>1.5</v>
      </c>
      <c r="F31" s="52">
        <v>2</v>
      </c>
      <c r="G31" s="47">
        <f t="shared" si="2"/>
        <v>119902.110130197</v>
      </c>
      <c r="H31" s="47">
        <f t="shared" si="3"/>
        <v>130686.015969559</v>
      </c>
      <c r="I31" s="47">
        <f t="shared" si="4"/>
        <v>157287.275996745</v>
      </c>
      <c r="J31" s="83">
        <f t="shared" si="11"/>
        <v>3465.04508612457</v>
      </c>
      <c r="K31" s="84">
        <f t="shared" si="12"/>
        <v>3751.75165462849</v>
      </c>
      <c r="L31" s="85">
        <f t="shared" si="13"/>
        <v>4451.52667915316</v>
      </c>
      <c r="M31" s="83">
        <f t="shared" si="14"/>
        <v>4400.60725937821</v>
      </c>
      <c r="N31" s="84">
        <f t="shared" si="15"/>
        <v>5627.62748194274</v>
      </c>
      <c r="O31" s="85">
        <f t="shared" si="16"/>
        <v>8903.05335830631</v>
      </c>
      <c r="P31" s="82"/>
      <c r="Q31" s="82"/>
      <c r="R31" s="82"/>
    </row>
    <row r="32" spans="1:18">
      <c r="A32" s="41">
        <v>24</v>
      </c>
      <c r="B32" s="48">
        <v>41446</v>
      </c>
      <c r="C32" s="49">
        <v>1</v>
      </c>
      <c r="D32" s="17">
        <v>1.27</v>
      </c>
      <c r="E32" s="18">
        <v>-1</v>
      </c>
      <c r="F32" s="50">
        <v>-1</v>
      </c>
      <c r="G32" s="47">
        <f t="shared" si="2"/>
        <v>124470.380526158</v>
      </c>
      <c r="H32" s="47">
        <f t="shared" si="3"/>
        <v>126765.435490472</v>
      </c>
      <c r="I32" s="47">
        <f t="shared" si="4"/>
        <v>152568.657716843</v>
      </c>
      <c r="J32" s="83">
        <f t="shared" si="11"/>
        <v>3597.06330390592</v>
      </c>
      <c r="K32" s="84">
        <f t="shared" si="12"/>
        <v>3920.58047908678</v>
      </c>
      <c r="L32" s="85">
        <f t="shared" si="13"/>
        <v>4718.61827990235</v>
      </c>
      <c r="M32" s="83">
        <f t="shared" si="14"/>
        <v>4568.27039596052</v>
      </c>
      <c r="N32" s="84">
        <f t="shared" si="15"/>
        <v>-3920.58047908678</v>
      </c>
      <c r="O32" s="85">
        <f t="shared" si="16"/>
        <v>-4718.61827990235</v>
      </c>
      <c r="P32" s="82"/>
      <c r="Q32" s="82"/>
      <c r="R32" s="82"/>
    </row>
    <row r="33" spans="1:18">
      <c r="A33" s="41">
        <v>25</v>
      </c>
      <c r="B33" s="48">
        <v>41502</v>
      </c>
      <c r="C33" s="49">
        <v>2</v>
      </c>
      <c r="D33" s="17">
        <v>-1</v>
      </c>
      <c r="E33" s="18">
        <v>-1</v>
      </c>
      <c r="F33" s="50">
        <v>-1</v>
      </c>
      <c r="G33" s="47">
        <f t="shared" si="2"/>
        <v>120736.269110373</v>
      </c>
      <c r="H33" s="47">
        <f t="shared" si="3"/>
        <v>122962.472425758</v>
      </c>
      <c r="I33" s="47">
        <f t="shared" si="4"/>
        <v>147991.597985337</v>
      </c>
      <c r="J33" s="83">
        <f t="shared" si="11"/>
        <v>3734.11141578473</v>
      </c>
      <c r="K33" s="84">
        <f t="shared" si="12"/>
        <v>3802.96306471417</v>
      </c>
      <c r="L33" s="85">
        <f t="shared" si="13"/>
        <v>4577.05973150528</v>
      </c>
      <c r="M33" s="83">
        <f t="shared" si="14"/>
        <v>-3734.11141578473</v>
      </c>
      <c r="N33" s="84">
        <f t="shared" si="15"/>
        <v>-3802.96306471417</v>
      </c>
      <c r="O33" s="85">
        <f t="shared" si="16"/>
        <v>-4577.05973150528</v>
      </c>
      <c r="P33" s="82"/>
      <c r="Q33" s="82"/>
      <c r="R33" s="82"/>
    </row>
    <row r="34" spans="1:18">
      <c r="A34" s="41">
        <v>26</v>
      </c>
      <c r="B34" s="48">
        <v>41542</v>
      </c>
      <c r="C34" s="49">
        <v>2</v>
      </c>
      <c r="D34" s="17">
        <v>1.27</v>
      </c>
      <c r="E34" s="18">
        <v>-1</v>
      </c>
      <c r="F34" s="19">
        <v>-1</v>
      </c>
      <c r="G34" s="47">
        <f t="shared" si="2"/>
        <v>125336.320963478</v>
      </c>
      <c r="H34" s="47">
        <f t="shared" si="3"/>
        <v>119273.598252985</v>
      </c>
      <c r="I34" s="47">
        <f t="shared" si="4"/>
        <v>143551.850045777</v>
      </c>
      <c r="J34" s="83">
        <f t="shared" si="11"/>
        <v>3622.08807331119</v>
      </c>
      <c r="K34" s="84">
        <f t="shared" si="12"/>
        <v>3688.87417277275</v>
      </c>
      <c r="L34" s="85">
        <f t="shared" si="13"/>
        <v>4439.74793956012</v>
      </c>
      <c r="M34" s="83">
        <f t="shared" si="14"/>
        <v>4600.05185310521</v>
      </c>
      <c r="N34" s="84">
        <f t="shared" si="15"/>
        <v>-3688.87417277275</v>
      </c>
      <c r="O34" s="85">
        <f t="shared" si="16"/>
        <v>-4439.74793956012</v>
      </c>
      <c r="P34" s="82"/>
      <c r="Q34" s="82"/>
      <c r="R34" s="82"/>
    </row>
    <row r="35" spans="1:18">
      <c r="A35" s="41">
        <v>27</v>
      </c>
      <c r="B35" s="48">
        <v>41552</v>
      </c>
      <c r="C35" s="49">
        <v>2</v>
      </c>
      <c r="D35" s="17">
        <v>1.27</v>
      </c>
      <c r="E35" s="18">
        <v>1.5</v>
      </c>
      <c r="F35" s="19">
        <v>2</v>
      </c>
      <c r="G35" s="47">
        <f t="shared" si="2"/>
        <v>130111.634792187</v>
      </c>
      <c r="H35" s="47">
        <f t="shared" si="3"/>
        <v>124640.91017437</v>
      </c>
      <c r="I35" s="47">
        <f t="shared" si="4"/>
        <v>152164.961048524</v>
      </c>
      <c r="J35" s="83">
        <f t="shared" si="11"/>
        <v>3760.08962890435</v>
      </c>
      <c r="K35" s="84">
        <f t="shared" si="12"/>
        <v>3578.20794758956</v>
      </c>
      <c r="L35" s="85">
        <f t="shared" si="13"/>
        <v>4306.55550137331</v>
      </c>
      <c r="M35" s="83">
        <f t="shared" si="14"/>
        <v>4775.31382870852</v>
      </c>
      <c r="N35" s="84">
        <f t="shared" si="15"/>
        <v>5367.31192138435</v>
      </c>
      <c r="O35" s="85">
        <f t="shared" si="16"/>
        <v>8613.11100274663</v>
      </c>
      <c r="P35" s="82"/>
      <c r="Q35" s="82"/>
      <c r="R35" s="82"/>
    </row>
    <row r="36" spans="1:18">
      <c r="A36" s="41">
        <v>28</v>
      </c>
      <c r="B36" s="48">
        <v>41556</v>
      </c>
      <c r="C36" s="49">
        <v>1</v>
      </c>
      <c r="D36" s="17">
        <v>1.27</v>
      </c>
      <c r="E36" s="18">
        <v>1.5</v>
      </c>
      <c r="F36" s="52">
        <v>2</v>
      </c>
      <c r="G36" s="47">
        <f t="shared" si="2"/>
        <v>135068.888077769</v>
      </c>
      <c r="H36" s="47">
        <f t="shared" si="3"/>
        <v>130249.751132216</v>
      </c>
      <c r="I36" s="47">
        <f t="shared" si="4"/>
        <v>161294.858711435</v>
      </c>
      <c r="J36" s="83">
        <f t="shared" si="11"/>
        <v>3903.3490437656</v>
      </c>
      <c r="K36" s="84">
        <f t="shared" si="12"/>
        <v>3739.2273052311</v>
      </c>
      <c r="L36" s="85">
        <f t="shared" si="13"/>
        <v>4564.94883145571</v>
      </c>
      <c r="M36" s="83">
        <f t="shared" si="14"/>
        <v>4957.25328558232</v>
      </c>
      <c r="N36" s="84">
        <f t="shared" si="15"/>
        <v>5608.84095784664</v>
      </c>
      <c r="O36" s="85">
        <f t="shared" si="16"/>
        <v>9129.89766291142</v>
      </c>
      <c r="P36" s="82"/>
      <c r="Q36" s="82"/>
      <c r="R36" s="82"/>
    </row>
    <row r="37" spans="1:18">
      <c r="A37" s="41">
        <v>29</v>
      </c>
      <c r="B37" s="48">
        <v>41584</v>
      </c>
      <c r="C37" s="49">
        <v>1</v>
      </c>
      <c r="D37" s="17">
        <v>1.27</v>
      </c>
      <c r="E37" s="18">
        <v>-1</v>
      </c>
      <c r="F37" s="50">
        <v>-1</v>
      </c>
      <c r="G37" s="47">
        <f t="shared" si="2"/>
        <v>140215.012713532</v>
      </c>
      <c r="H37" s="47">
        <f t="shared" si="3"/>
        <v>126342.25859825</v>
      </c>
      <c r="I37" s="47">
        <f t="shared" si="4"/>
        <v>156456.012950092</v>
      </c>
      <c r="J37" s="83">
        <f t="shared" si="11"/>
        <v>4052.06664233307</v>
      </c>
      <c r="K37" s="84">
        <f t="shared" si="12"/>
        <v>3907.49253396649</v>
      </c>
      <c r="L37" s="85">
        <f t="shared" si="13"/>
        <v>4838.84576134305</v>
      </c>
      <c r="M37" s="83">
        <f t="shared" si="14"/>
        <v>5146.124635763</v>
      </c>
      <c r="N37" s="84">
        <f t="shared" si="15"/>
        <v>-3907.49253396649</v>
      </c>
      <c r="O37" s="85">
        <f t="shared" si="16"/>
        <v>-4838.84576134305</v>
      </c>
      <c r="P37" s="82"/>
      <c r="Q37" s="82"/>
      <c r="R37" s="82"/>
    </row>
    <row r="38" spans="1:18">
      <c r="A38" s="41">
        <v>30</v>
      </c>
      <c r="B38" s="48">
        <v>41607</v>
      </c>
      <c r="C38" s="49">
        <v>1</v>
      </c>
      <c r="D38" s="17">
        <v>1.27</v>
      </c>
      <c r="E38" s="18">
        <v>1.5</v>
      </c>
      <c r="F38" s="50">
        <v>2</v>
      </c>
      <c r="G38" s="47">
        <f t="shared" si="2"/>
        <v>145557.204697918</v>
      </c>
      <c r="H38" s="47">
        <f t="shared" si="3"/>
        <v>132027.660235171</v>
      </c>
      <c r="I38" s="47">
        <f t="shared" si="4"/>
        <v>165843.373727098</v>
      </c>
      <c r="J38" s="83">
        <f t="shared" si="11"/>
        <v>4206.45038140596</v>
      </c>
      <c r="K38" s="84">
        <f t="shared" si="12"/>
        <v>3790.2677579475</v>
      </c>
      <c r="L38" s="85">
        <f t="shared" si="13"/>
        <v>4693.68038850276</v>
      </c>
      <c r="M38" s="83">
        <f t="shared" si="14"/>
        <v>5342.19198438557</v>
      </c>
      <c r="N38" s="84">
        <f t="shared" si="15"/>
        <v>5685.40163692125</v>
      </c>
      <c r="O38" s="85">
        <f t="shared" si="16"/>
        <v>9387.36077700553</v>
      </c>
      <c r="P38" s="82"/>
      <c r="Q38" s="82"/>
      <c r="R38" s="82"/>
    </row>
    <row r="39" spans="1:18">
      <c r="A39" s="41">
        <v>31</v>
      </c>
      <c r="B39" s="48">
        <v>41649</v>
      </c>
      <c r="C39" s="49">
        <v>1</v>
      </c>
      <c r="D39" s="17">
        <v>-1</v>
      </c>
      <c r="E39" s="53">
        <v>-1</v>
      </c>
      <c r="F39" s="50">
        <v>-1</v>
      </c>
      <c r="G39" s="47">
        <f t="shared" si="2"/>
        <v>141190.48855698</v>
      </c>
      <c r="H39" s="47">
        <f t="shared" si="3"/>
        <v>128066.830428116</v>
      </c>
      <c r="I39" s="47">
        <f t="shared" si="4"/>
        <v>160868.072515285</v>
      </c>
      <c r="J39" s="83">
        <f t="shared" si="11"/>
        <v>4366.71614093753</v>
      </c>
      <c r="K39" s="84">
        <f t="shared" si="12"/>
        <v>3960.82980705514</v>
      </c>
      <c r="L39" s="85">
        <f t="shared" si="13"/>
        <v>4975.30121181293</v>
      </c>
      <c r="M39" s="83">
        <f t="shared" si="14"/>
        <v>-4366.71614093753</v>
      </c>
      <c r="N39" s="84">
        <f t="shared" si="15"/>
        <v>-3960.82980705514</v>
      </c>
      <c r="O39" s="85">
        <f t="shared" si="16"/>
        <v>-4975.30121181293</v>
      </c>
      <c r="P39" s="82"/>
      <c r="Q39" s="82"/>
      <c r="R39" s="82"/>
    </row>
    <row r="40" spans="1:18">
      <c r="A40" s="41">
        <v>32</v>
      </c>
      <c r="B40" s="48">
        <v>41684</v>
      </c>
      <c r="C40" s="49">
        <v>2</v>
      </c>
      <c r="D40" s="17">
        <v>1.27</v>
      </c>
      <c r="E40" s="53">
        <v>1.5</v>
      </c>
      <c r="F40" s="50">
        <v>2</v>
      </c>
      <c r="G40" s="47">
        <f t="shared" si="2"/>
        <v>146569.846171001</v>
      </c>
      <c r="H40" s="47">
        <f t="shared" si="3"/>
        <v>133829.837797381</v>
      </c>
      <c r="I40" s="47">
        <f t="shared" si="4"/>
        <v>170520.156866202</v>
      </c>
      <c r="J40" s="83">
        <f t="shared" si="11"/>
        <v>4235.7146567094</v>
      </c>
      <c r="K40" s="84">
        <f t="shared" si="12"/>
        <v>3842.00491284348</v>
      </c>
      <c r="L40" s="85">
        <f t="shared" si="13"/>
        <v>4826.04217545854</v>
      </c>
      <c r="M40" s="83">
        <f t="shared" si="14"/>
        <v>5379.35761402094</v>
      </c>
      <c r="N40" s="84">
        <f t="shared" si="15"/>
        <v>5763.00736926522</v>
      </c>
      <c r="O40" s="85">
        <f t="shared" si="16"/>
        <v>9652.08435091708</v>
      </c>
      <c r="P40" s="82"/>
      <c r="Q40" s="82"/>
      <c r="R40" s="82"/>
    </row>
    <row r="41" spans="1:18">
      <c r="A41" s="41">
        <v>33</v>
      </c>
      <c r="B41" s="48">
        <v>41704</v>
      </c>
      <c r="C41" s="49">
        <v>1</v>
      </c>
      <c r="D41" s="17">
        <v>1.27</v>
      </c>
      <c r="E41" s="53">
        <v>1.5</v>
      </c>
      <c r="F41" s="52">
        <v>2</v>
      </c>
      <c r="G41" s="47">
        <f t="shared" si="2"/>
        <v>152154.157310116</v>
      </c>
      <c r="H41" s="47">
        <f t="shared" si="3"/>
        <v>139852.180498264</v>
      </c>
      <c r="I41" s="47">
        <f t="shared" si="4"/>
        <v>180751.366278174</v>
      </c>
      <c r="J41" s="83">
        <f t="shared" si="11"/>
        <v>4397.09538513003</v>
      </c>
      <c r="K41" s="84">
        <f t="shared" si="12"/>
        <v>4014.89513392144</v>
      </c>
      <c r="L41" s="85">
        <f t="shared" si="13"/>
        <v>5115.60470598605</v>
      </c>
      <c r="M41" s="83">
        <f t="shared" si="14"/>
        <v>5584.31113911514</v>
      </c>
      <c r="N41" s="84">
        <f t="shared" si="15"/>
        <v>6022.34270088216</v>
      </c>
      <c r="O41" s="85">
        <f t="shared" si="16"/>
        <v>10231.2094119721</v>
      </c>
      <c r="P41" s="82"/>
      <c r="Q41" s="82"/>
      <c r="R41" s="82"/>
    </row>
    <row r="42" spans="1:18">
      <c r="A42" s="41">
        <v>34</v>
      </c>
      <c r="B42" s="48">
        <v>41739</v>
      </c>
      <c r="C42" s="49">
        <v>2</v>
      </c>
      <c r="D42" s="17">
        <v>1.27</v>
      </c>
      <c r="E42" s="53">
        <v>1.5</v>
      </c>
      <c r="F42" s="19">
        <v>2</v>
      </c>
      <c r="G42" s="47">
        <f t="shared" si="2"/>
        <v>157951.230703632</v>
      </c>
      <c r="H42" s="47">
        <f t="shared" si="3"/>
        <v>146145.528620685</v>
      </c>
      <c r="I42" s="47">
        <f t="shared" si="4"/>
        <v>191596.448254864</v>
      </c>
      <c r="J42" s="83">
        <f t="shared" si="11"/>
        <v>4564.62471930349</v>
      </c>
      <c r="K42" s="84">
        <f t="shared" si="12"/>
        <v>4195.56541494791</v>
      </c>
      <c r="L42" s="85">
        <f t="shared" si="13"/>
        <v>5422.54098834522</v>
      </c>
      <c r="M42" s="83">
        <f t="shared" si="14"/>
        <v>5797.07339351543</v>
      </c>
      <c r="N42" s="84">
        <f t="shared" si="15"/>
        <v>6293.34812242186</v>
      </c>
      <c r="O42" s="85">
        <f t="shared" si="16"/>
        <v>10845.0819766904</v>
      </c>
      <c r="P42" s="82"/>
      <c r="Q42" s="82"/>
      <c r="R42" s="82"/>
    </row>
    <row r="43" spans="1:15">
      <c r="A43" s="54">
        <v>35</v>
      </c>
      <c r="B43" s="48">
        <v>41740</v>
      </c>
      <c r="C43" s="49">
        <v>2</v>
      </c>
      <c r="D43" s="17">
        <v>-1</v>
      </c>
      <c r="E43" s="53">
        <v>-1</v>
      </c>
      <c r="F43" s="50">
        <v>-1</v>
      </c>
      <c r="G43" s="47">
        <f t="shared" si="2"/>
        <v>153212.693782523</v>
      </c>
      <c r="H43" s="47">
        <f t="shared" ref="H43:I43" si="17">IF(E43="","",H42+N43)</f>
        <v>141761.162762065</v>
      </c>
      <c r="I43" s="47">
        <f t="shared" si="17"/>
        <v>185848.554807218</v>
      </c>
      <c r="J43" s="83">
        <f t="shared" si="11"/>
        <v>4738.53692110895</v>
      </c>
      <c r="K43" s="84">
        <f t="shared" si="12"/>
        <v>4384.36585862056</v>
      </c>
      <c r="L43" s="85">
        <f t="shared" si="13"/>
        <v>5747.89344764593</v>
      </c>
      <c r="M43" s="83">
        <f t="shared" si="14"/>
        <v>-4738.53692110895</v>
      </c>
      <c r="N43" s="84">
        <f t="shared" si="15"/>
        <v>-4384.36585862056</v>
      </c>
      <c r="O43" s="85">
        <f t="shared" si="16"/>
        <v>-5747.89344764593</v>
      </c>
    </row>
    <row r="44" spans="1:15">
      <c r="A44" s="41">
        <v>36</v>
      </c>
      <c r="B44" s="48">
        <v>41768</v>
      </c>
      <c r="C44" s="49">
        <v>1</v>
      </c>
      <c r="D44" s="17">
        <v>1.27</v>
      </c>
      <c r="E44" s="53">
        <v>1.5</v>
      </c>
      <c r="F44" s="50">
        <v>2</v>
      </c>
      <c r="G44" s="47">
        <f t="shared" ref="G44:G58" si="18">IF(D44="","",G43+M44)</f>
        <v>159050.097415637</v>
      </c>
      <c r="H44" s="47">
        <f t="shared" ref="H44:H58" si="19">IF(E44="","",H43+N44)</f>
        <v>148140.415086358</v>
      </c>
      <c r="I44" s="47">
        <f t="shared" ref="I44:I58" si="20">IF(F44="","",I43+O44)</f>
        <v>196999.468095652</v>
      </c>
      <c r="J44" s="83">
        <f t="shared" si="11"/>
        <v>4596.38081347568</v>
      </c>
      <c r="K44" s="84">
        <f t="shared" si="12"/>
        <v>4252.83488286194</v>
      </c>
      <c r="L44" s="85">
        <f t="shared" si="13"/>
        <v>5575.45664421655</v>
      </c>
      <c r="M44" s="83">
        <f t="shared" si="14"/>
        <v>5837.40363311411</v>
      </c>
      <c r="N44" s="84">
        <f t="shared" si="15"/>
        <v>6379.25232429292</v>
      </c>
      <c r="O44" s="85">
        <f t="shared" si="16"/>
        <v>11150.9132884331</v>
      </c>
    </row>
    <row r="45" spans="1:15">
      <c r="A45" s="41">
        <v>37</v>
      </c>
      <c r="B45" s="48">
        <v>41782</v>
      </c>
      <c r="C45" s="49">
        <v>1</v>
      </c>
      <c r="D45" s="17">
        <v>1.27</v>
      </c>
      <c r="E45" s="18">
        <v>-1</v>
      </c>
      <c r="F45" s="50">
        <v>-1</v>
      </c>
      <c r="G45" s="47">
        <f t="shared" si="18"/>
        <v>165109.906127173</v>
      </c>
      <c r="H45" s="47">
        <f t="shared" si="19"/>
        <v>143696.202633767</v>
      </c>
      <c r="I45" s="47">
        <f t="shared" si="20"/>
        <v>191089.484052782</v>
      </c>
      <c r="J45" s="83">
        <f t="shared" si="11"/>
        <v>4771.5029224691</v>
      </c>
      <c r="K45" s="84">
        <f t="shared" si="12"/>
        <v>4444.21245259073</v>
      </c>
      <c r="L45" s="85">
        <f t="shared" si="13"/>
        <v>5909.98404286955</v>
      </c>
      <c r="M45" s="83">
        <f t="shared" si="14"/>
        <v>6059.80871153576</v>
      </c>
      <c r="N45" s="84">
        <f t="shared" si="15"/>
        <v>-4444.21245259073</v>
      </c>
      <c r="O45" s="85">
        <f t="shared" si="16"/>
        <v>-5909.98404286955</v>
      </c>
    </row>
    <row r="46" spans="1:15">
      <c r="A46" s="41">
        <v>38</v>
      </c>
      <c r="B46" s="48">
        <v>41802</v>
      </c>
      <c r="C46" s="49">
        <v>2</v>
      </c>
      <c r="D46" s="17">
        <v>1.27</v>
      </c>
      <c r="E46" s="18">
        <v>1.5</v>
      </c>
      <c r="F46" s="50">
        <v>-1</v>
      </c>
      <c r="G46" s="47">
        <f t="shared" si="18"/>
        <v>171400.593550618</v>
      </c>
      <c r="H46" s="47">
        <f t="shared" si="19"/>
        <v>150162.531752287</v>
      </c>
      <c r="I46" s="47">
        <f t="shared" si="20"/>
        <v>185356.799531199</v>
      </c>
      <c r="J46" s="83">
        <f t="shared" si="11"/>
        <v>4953.29718381518</v>
      </c>
      <c r="K46" s="84">
        <f t="shared" si="12"/>
        <v>4310.88607901301</v>
      </c>
      <c r="L46" s="85">
        <f t="shared" si="13"/>
        <v>5732.68452158346</v>
      </c>
      <c r="M46" s="83">
        <f t="shared" si="14"/>
        <v>6290.68742344527</v>
      </c>
      <c r="N46" s="84">
        <f t="shared" si="15"/>
        <v>6466.32911851951</v>
      </c>
      <c r="O46" s="85">
        <f t="shared" si="16"/>
        <v>-5732.68452158346</v>
      </c>
    </row>
    <row r="47" spans="1:15">
      <c r="A47" s="41">
        <v>39</v>
      </c>
      <c r="B47" s="48">
        <v>41841</v>
      </c>
      <c r="C47" s="49">
        <v>2</v>
      </c>
      <c r="D47" s="17">
        <v>-1</v>
      </c>
      <c r="E47" s="18">
        <v>-1</v>
      </c>
      <c r="F47" s="50">
        <v>-1</v>
      </c>
      <c r="G47" s="47">
        <f t="shared" si="18"/>
        <v>166258.575744099</v>
      </c>
      <c r="H47" s="47">
        <f t="shared" si="19"/>
        <v>145657.655799718</v>
      </c>
      <c r="I47" s="47">
        <f t="shared" si="20"/>
        <v>179796.095545263</v>
      </c>
      <c r="J47" s="83">
        <f t="shared" si="11"/>
        <v>5142.01780651853</v>
      </c>
      <c r="K47" s="84">
        <f t="shared" si="12"/>
        <v>4504.8759525686</v>
      </c>
      <c r="L47" s="85">
        <f t="shared" si="13"/>
        <v>5560.70398593596</v>
      </c>
      <c r="M47" s="83">
        <f t="shared" si="14"/>
        <v>-5142.01780651853</v>
      </c>
      <c r="N47" s="84">
        <f t="shared" si="15"/>
        <v>-4504.8759525686</v>
      </c>
      <c r="O47" s="85">
        <f t="shared" si="16"/>
        <v>-5560.70398593596</v>
      </c>
    </row>
    <row r="48" spans="1:15">
      <c r="A48" s="41">
        <v>40</v>
      </c>
      <c r="B48" s="48">
        <v>41848</v>
      </c>
      <c r="C48" s="49">
        <v>1</v>
      </c>
      <c r="D48" s="17">
        <v>1.27</v>
      </c>
      <c r="E48" s="18">
        <v>1.5</v>
      </c>
      <c r="F48" s="52">
        <v>2</v>
      </c>
      <c r="G48" s="47">
        <f t="shared" si="18"/>
        <v>172593.027479949</v>
      </c>
      <c r="H48" s="47">
        <f t="shared" si="19"/>
        <v>152212.250310705</v>
      </c>
      <c r="I48" s="47">
        <f t="shared" si="20"/>
        <v>190583.861277978</v>
      </c>
      <c r="J48" s="83">
        <f t="shared" si="11"/>
        <v>4987.75727232298</v>
      </c>
      <c r="K48" s="84">
        <f t="shared" si="12"/>
        <v>4369.72967399154</v>
      </c>
      <c r="L48" s="85">
        <f t="shared" si="13"/>
        <v>5393.88286635788</v>
      </c>
      <c r="M48" s="83">
        <f t="shared" si="14"/>
        <v>6334.45173585018</v>
      </c>
      <c r="N48" s="84">
        <f t="shared" si="15"/>
        <v>6554.59451098731</v>
      </c>
      <c r="O48" s="85">
        <f t="shared" si="16"/>
        <v>10787.7657327158</v>
      </c>
    </row>
    <row r="49" spans="1:15">
      <c r="A49" s="41">
        <v>41</v>
      </c>
      <c r="B49" s="48">
        <v>41872</v>
      </c>
      <c r="C49" s="49">
        <v>1</v>
      </c>
      <c r="D49" s="17">
        <v>-1</v>
      </c>
      <c r="E49" s="18">
        <v>-1</v>
      </c>
      <c r="F49" s="50">
        <v>-1</v>
      </c>
      <c r="G49" s="47">
        <f t="shared" si="18"/>
        <v>167415.236655551</v>
      </c>
      <c r="H49" s="47">
        <f t="shared" si="19"/>
        <v>147645.882801384</v>
      </c>
      <c r="I49" s="47">
        <f t="shared" si="20"/>
        <v>184866.345439639</v>
      </c>
      <c r="J49" s="83">
        <f t="shared" si="11"/>
        <v>5177.79082439848</v>
      </c>
      <c r="K49" s="84">
        <f t="shared" si="12"/>
        <v>4566.36750932116</v>
      </c>
      <c r="L49" s="85">
        <f t="shared" si="13"/>
        <v>5717.51583833935</v>
      </c>
      <c r="M49" s="83">
        <f t="shared" si="14"/>
        <v>-5177.79082439848</v>
      </c>
      <c r="N49" s="84">
        <f t="shared" si="15"/>
        <v>-4566.36750932116</v>
      </c>
      <c r="O49" s="85">
        <f t="shared" si="16"/>
        <v>-5717.51583833935</v>
      </c>
    </row>
    <row r="50" spans="1:15">
      <c r="A50" s="41">
        <v>42</v>
      </c>
      <c r="B50" s="48">
        <v>41892</v>
      </c>
      <c r="C50" s="49">
        <v>1</v>
      </c>
      <c r="D50" s="17">
        <v>1.27</v>
      </c>
      <c r="E50" s="18">
        <v>1.5</v>
      </c>
      <c r="F50" s="52">
        <v>2</v>
      </c>
      <c r="G50" s="47">
        <f t="shared" si="18"/>
        <v>173793.757172127</v>
      </c>
      <c r="H50" s="47">
        <f t="shared" si="19"/>
        <v>154289.947527446</v>
      </c>
      <c r="I50" s="47">
        <f t="shared" si="20"/>
        <v>195958.326166017</v>
      </c>
      <c r="J50" s="83">
        <f t="shared" si="11"/>
        <v>5022.45709966653</v>
      </c>
      <c r="K50" s="84">
        <f t="shared" si="12"/>
        <v>4429.37648404152</v>
      </c>
      <c r="L50" s="85">
        <f t="shared" si="13"/>
        <v>5545.99036318917</v>
      </c>
      <c r="M50" s="83">
        <f t="shared" si="14"/>
        <v>6378.52051657649</v>
      </c>
      <c r="N50" s="84">
        <f t="shared" si="15"/>
        <v>6644.06472606228</v>
      </c>
      <c r="O50" s="85">
        <f t="shared" si="16"/>
        <v>11091.9807263783</v>
      </c>
    </row>
    <row r="51" spans="1:15">
      <c r="A51" s="41">
        <v>43</v>
      </c>
      <c r="B51" s="48">
        <v>41941</v>
      </c>
      <c r="C51" s="49">
        <v>1</v>
      </c>
      <c r="D51" s="17">
        <v>1.27</v>
      </c>
      <c r="E51" s="18">
        <v>1.5</v>
      </c>
      <c r="F51" s="52">
        <v>2</v>
      </c>
      <c r="G51" s="47">
        <f t="shared" si="18"/>
        <v>180415.299320386</v>
      </c>
      <c r="H51" s="47">
        <f t="shared" si="19"/>
        <v>161232.995166181</v>
      </c>
      <c r="I51" s="47">
        <f t="shared" si="20"/>
        <v>207715.825735978</v>
      </c>
      <c r="J51" s="83">
        <f t="shared" si="11"/>
        <v>5213.81271516382</v>
      </c>
      <c r="K51" s="84">
        <f t="shared" si="12"/>
        <v>4628.69842582339</v>
      </c>
      <c r="L51" s="85">
        <f t="shared" si="13"/>
        <v>5878.74978498052</v>
      </c>
      <c r="M51" s="83">
        <f t="shared" si="14"/>
        <v>6621.54214825806</v>
      </c>
      <c r="N51" s="84">
        <f t="shared" si="15"/>
        <v>6943.04763873509</v>
      </c>
      <c r="O51" s="85">
        <f t="shared" si="16"/>
        <v>11757.499569961</v>
      </c>
    </row>
    <row r="52" spans="1:15">
      <c r="A52" s="41">
        <v>44</v>
      </c>
      <c r="B52" s="48">
        <v>41949</v>
      </c>
      <c r="C52" s="49">
        <v>1</v>
      </c>
      <c r="D52" s="17">
        <v>-1</v>
      </c>
      <c r="E52" s="18">
        <v>-1</v>
      </c>
      <c r="F52" s="50">
        <v>-1</v>
      </c>
      <c r="G52" s="47">
        <f t="shared" si="18"/>
        <v>175002.840340774</v>
      </c>
      <c r="H52" s="47">
        <f t="shared" si="19"/>
        <v>156396.005311196</v>
      </c>
      <c r="I52" s="47">
        <f t="shared" si="20"/>
        <v>201484.350963899</v>
      </c>
      <c r="J52" s="83">
        <f t="shared" si="11"/>
        <v>5412.45897961157</v>
      </c>
      <c r="K52" s="84">
        <f t="shared" si="12"/>
        <v>4836.98985498544</v>
      </c>
      <c r="L52" s="85">
        <f t="shared" si="13"/>
        <v>6231.47477207935</v>
      </c>
      <c r="M52" s="83">
        <f t="shared" si="14"/>
        <v>-5412.45897961157</v>
      </c>
      <c r="N52" s="84">
        <f t="shared" si="15"/>
        <v>-4836.98985498544</v>
      </c>
      <c r="O52" s="85">
        <f t="shared" si="16"/>
        <v>-6231.47477207935</v>
      </c>
    </row>
    <row r="53" spans="1:15">
      <c r="A53" s="41">
        <v>45</v>
      </c>
      <c r="B53" s="48">
        <v>41988</v>
      </c>
      <c r="C53" s="49">
        <v>2</v>
      </c>
      <c r="D53" s="17">
        <v>1.27</v>
      </c>
      <c r="E53" s="18">
        <v>1.5</v>
      </c>
      <c r="F53" s="52">
        <v>2</v>
      </c>
      <c r="G53" s="47">
        <f t="shared" si="18"/>
        <v>181670.448557757</v>
      </c>
      <c r="H53" s="47">
        <f t="shared" si="19"/>
        <v>163433.8255502</v>
      </c>
      <c r="I53" s="47">
        <f t="shared" si="20"/>
        <v>213573.412021733</v>
      </c>
      <c r="J53" s="83">
        <f t="shared" si="11"/>
        <v>5250.08521022322</v>
      </c>
      <c r="K53" s="84">
        <f t="shared" si="12"/>
        <v>4691.88015933588</v>
      </c>
      <c r="L53" s="85">
        <f t="shared" si="13"/>
        <v>6044.53052891697</v>
      </c>
      <c r="M53" s="83">
        <f t="shared" si="14"/>
        <v>6667.60821698349</v>
      </c>
      <c r="N53" s="84">
        <f t="shared" si="15"/>
        <v>7037.82023900382</v>
      </c>
      <c r="O53" s="85">
        <f t="shared" si="16"/>
        <v>12089.0610578339</v>
      </c>
    </row>
    <row r="54" spans="1:15">
      <c r="A54" s="41">
        <v>46</v>
      </c>
      <c r="B54" s="48">
        <v>42068</v>
      </c>
      <c r="C54" s="49">
        <v>1</v>
      </c>
      <c r="D54" s="17">
        <v>1.27</v>
      </c>
      <c r="E54" s="18">
        <v>1.5</v>
      </c>
      <c r="F54" s="52">
        <v>2</v>
      </c>
      <c r="G54" s="47">
        <f t="shared" si="18"/>
        <v>188592.092647808</v>
      </c>
      <c r="H54" s="47">
        <f t="shared" si="19"/>
        <v>170788.347699959</v>
      </c>
      <c r="I54" s="47">
        <f t="shared" si="20"/>
        <v>226387.816743037</v>
      </c>
      <c r="J54" s="83">
        <f t="shared" si="11"/>
        <v>5450.11345673272</v>
      </c>
      <c r="K54" s="84">
        <f t="shared" si="12"/>
        <v>4903.01476650599</v>
      </c>
      <c r="L54" s="85">
        <f t="shared" si="13"/>
        <v>6407.20236065199</v>
      </c>
      <c r="M54" s="83">
        <f t="shared" si="14"/>
        <v>6921.64409005056</v>
      </c>
      <c r="N54" s="84">
        <f t="shared" si="15"/>
        <v>7354.52214975899</v>
      </c>
      <c r="O54" s="85">
        <f t="shared" si="16"/>
        <v>12814.404721304</v>
      </c>
    </row>
    <row r="55" spans="1:15">
      <c r="A55" s="41">
        <v>47</v>
      </c>
      <c r="B55" s="48">
        <v>42088</v>
      </c>
      <c r="C55" s="49">
        <v>2</v>
      </c>
      <c r="D55" s="17">
        <v>1.27</v>
      </c>
      <c r="E55" s="18">
        <v>1.5</v>
      </c>
      <c r="F55" s="50">
        <v>2</v>
      </c>
      <c r="G55" s="47">
        <f t="shared" si="18"/>
        <v>195777.45137769</v>
      </c>
      <c r="H55" s="47">
        <f t="shared" si="19"/>
        <v>178473.823346457</v>
      </c>
      <c r="I55" s="47">
        <f t="shared" si="20"/>
        <v>239971.085747619</v>
      </c>
      <c r="J55" s="83">
        <f t="shared" si="11"/>
        <v>5657.76277943424</v>
      </c>
      <c r="K55" s="84">
        <f t="shared" si="12"/>
        <v>5123.65043099876</v>
      </c>
      <c r="L55" s="85">
        <f t="shared" si="13"/>
        <v>6791.63450229111</v>
      </c>
      <c r="M55" s="83">
        <f t="shared" si="14"/>
        <v>7185.35872988149</v>
      </c>
      <c r="N55" s="84">
        <f t="shared" si="15"/>
        <v>7685.47564649815</v>
      </c>
      <c r="O55" s="85">
        <f t="shared" si="16"/>
        <v>13583.2690045822</v>
      </c>
    </row>
    <row r="56" spans="1:15">
      <c r="A56" s="41">
        <v>48</v>
      </c>
      <c r="B56" s="48">
        <v>42090</v>
      </c>
      <c r="C56" s="49">
        <v>2</v>
      </c>
      <c r="D56" s="17">
        <v>-1</v>
      </c>
      <c r="E56" s="18">
        <v>-1</v>
      </c>
      <c r="F56" s="50">
        <v>-1</v>
      </c>
      <c r="G56" s="47">
        <f t="shared" si="18"/>
        <v>189904.127836359</v>
      </c>
      <c r="H56" s="47">
        <f t="shared" si="19"/>
        <v>173119.608646063</v>
      </c>
      <c r="I56" s="47">
        <f t="shared" si="20"/>
        <v>232771.953175191</v>
      </c>
      <c r="J56" s="83">
        <f t="shared" si="11"/>
        <v>5873.32354133069</v>
      </c>
      <c r="K56" s="84">
        <f t="shared" si="12"/>
        <v>5354.21470039371</v>
      </c>
      <c r="L56" s="85">
        <f t="shared" si="13"/>
        <v>7199.13257242857</v>
      </c>
      <c r="M56" s="83">
        <f t="shared" si="14"/>
        <v>-5873.32354133069</v>
      </c>
      <c r="N56" s="84">
        <f t="shared" si="15"/>
        <v>-5354.21470039371</v>
      </c>
      <c r="O56" s="85">
        <f t="shared" si="16"/>
        <v>-7199.13257242857</v>
      </c>
    </row>
    <row r="57" spans="1:15">
      <c r="A57" s="41">
        <v>49</v>
      </c>
      <c r="B57" s="48">
        <v>42096</v>
      </c>
      <c r="C57" s="49">
        <v>2</v>
      </c>
      <c r="D57" s="17">
        <v>1.27</v>
      </c>
      <c r="E57" s="18">
        <v>1.5</v>
      </c>
      <c r="F57" s="52">
        <v>2</v>
      </c>
      <c r="G57" s="47">
        <f t="shared" si="18"/>
        <v>197139.475106924</v>
      </c>
      <c r="H57" s="47">
        <f t="shared" si="19"/>
        <v>180909.991035136</v>
      </c>
      <c r="I57" s="47">
        <f t="shared" si="20"/>
        <v>246738.270365702</v>
      </c>
      <c r="J57" s="83">
        <f t="shared" si="11"/>
        <v>5697.12383509077</v>
      </c>
      <c r="K57" s="84">
        <f t="shared" si="12"/>
        <v>5193.5882593819</v>
      </c>
      <c r="L57" s="85">
        <f t="shared" si="13"/>
        <v>6983.15859525572</v>
      </c>
      <c r="M57" s="83">
        <f t="shared" si="14"/>
        <v>7235.34727056527</v>
      </c>
      <c r="N57" s="84">
        <f t="shared" si="15"/>
        <v>7790.38238907285</v>
      </c>
      <c r="O57" s="85">
        <f t="shared" si="16"/>
        <v>13966.3171905114</v>
      </c>
    </row>
    <row r="58" spans="1:15">
      <c r="A58" s="41">
        <v>50</v>
      </c>
      <c r="B58" s="55">
        <v>42109</v>
      </c>
      <c r="C58" s="56">
        <v>2</v>
      </c>
      <c r="D58" s="57">
        <v>1.27</v>
      </c>
      <c r="E58" s="58">
        <v>1.5</v>
      </c>
      <c r="F58" s="59">
        <v>2</v>
      </c>
      <c r="G58" s="47">
        <f t="shared" si="18"/>
        <v>204650.489108498</v>
      </c>
      <c r="H58" s="47">
        <f t="shared" si="19"/>
        <v>189050.940631717</v>
      </c>
      <c r="I58" s="47">
        <f t="shared" si="20"/>
        <v>261542.566587644</v>
      </c>
      <c r="J58" s="83">
        <f t="shared" si="11"/>
        <v>5914.18425320772</v>
      </c>
      <c r="K58" s="84">
        <f t="shared" si="12"/>
        <v>5427.29973105408</v>
      </c>
      <c r="L58" s="85">
        <f t="shared" si="13"/>
        <v>7402.14811097106</v>
      </c>
      <c r="M58" s="83">
        <f t="shared" si="14"/>
        <v>7511.01400157381</v>
      </c>
      <c r="N58" s="84">
        <f t="shared" si="15"/>
        <v>8140.94959658112</v>
      </c>
      <c r="O58" s="85">
        <f t="shared" si="16"/>
        <v>14804.2962219421</v>
      </c>
    </row>
    <row r="59" spans="1:15">
      <c r="A59" s="41"/>
      <c r="B59" s="60" t="s">
        <v>18</v>
      </c>
      <c r="C59" s="61"/>
      <c r="D59" s="62">
        <f>COUNTIF(D9:D58,1.27)</f>
        <v>33</v>
      </c>
      <c r="E59" s="62">
        <f>COUNTIF(E9:E58,1.5)</f>
        <v>29</v>
      </c>
      <c r="F59" s="63">
        <f>COUNTIF(F9:F58,2)</f>
        <v>28</v>
      </c>
      <c r="G59" s="64">
        <f>M59+G8</f>
        <v>204650.489108498</v>
      </c>
      <c r="H59" s="65">
        <f>N59+H8</f>
        <v>189050.940631717</v>
      </c>
      <c r="I59" s="86">
        <f>O59+I8</f>
        <v>261542.566587644</v>
      </c>
      <c r="J59" s="87" t="s">
        <v>19</v>
      </c>
      <c r="K59" s="88">
        <f>B58-B9</f>
        <v>1091</v>
      </c>
      <c r="L59" s="89" t="s">
        <v>20</v>
      </c>
      <c r="M59" s="90">
        <f>SUM(M9:M58)</f>
        <v>104650.489108498</v>
      </c>
      <c r="N59" s="91">
        <f>SUM(N9:N58)</f>
        <v>89050.9406317172</v>
      </c>
      <c r="O59" s="92">
        <f>SUM(O9:O58)</f>
        <v>161542.566587644</v>
      </c>
    </row>
    <row r="60" ht="19.5" spans="1:15">
      <c r="A60" s="41"/>
      <c r="B60" s="66" t="s">
        <v>21</v>
      </c>
      <c r="C60" s="67"/>
      <c r="D60" s="62">
        <f>COUNTIF(D9:D58,-1)</f>
        <v>17</v>
      </c>
      <c r="E60" s="62">
        <f>COUNTIF(E9:E58,-1)</f>
        <v>21</v>
      </c>
      <c r="F60" s="63">
        <f>COUNTIF(F9:F58,-1)</f>
        <v>22</v>
      </c>
      <c r="G60" s="26" t="s">
        <v>22</v>
      </c>
      <c r="H60" s="27"/>
      <c r="I60" s="74"/>
      <c r="J60" s="26" t="s">
        <v>23</v>
      </c>
      <c r="K60" s="27"/>
      <c r="L60" s="74"/>
      <c r="M60" s="41"/>
      <c r="N60" s="54"/>
      <c r="O60" s="93"/>
    </row>
    <row r="61" ht="19.5" spans="1:15">
      <c r="A61" s="41"/>
      <c r="B61" s="66" t="s">
        <v>24</v>
      </c>
      <c r="C61" s="67"/>
      <c r="D61" s="62">
        <f>COUNTIF(D9:D58,0)</f>
        <v>0</v>
      </c>
      <c r="E61" s="62">
        <f>COUNTIF(E9:E58,0)</f>
        <v>0</v>
      </c>
      <c r="F61" s="62">
        <f>COUNTIF(F9:F58,0)</f>
        <v>0</v>
      </c>
      <c r="G61" s="68">
        <f>G59/G8</f>
        <v>2.04650489108498</v>
      </c>
      <c r="H61" s="69">
        <f t="shared" ref="H61:I61" si="21">H59/H8</f>
        <v>1.89050940631717</v>
      </c>
      <c r="I61" s="94">
        <f t="shared" si="21"/>
        <v>2.61542566587644</v>
      </c>
      <c r="J61" s="95">
        <f>(G61-100%)*30/K59</f>
        <v>0.0287764864642983</v>
      </c>
      <c r="K61" s="95">
        <f>(H61-100%)*30/K59</f>
        <v>0.0244869680930478</v>
      </c>
      <c r="L61" s="96">
        <f>(I61-100%)*30/K59</f>
        <v>0.0444205041029269</v>
      </c>
      <c r="M61" s="97"/>
      <c r="N61" s="98"/>
      <c r="O61" s="99"/>
    </row>
    <row r="62" ht="19.5" spans="1:6">
      <c r="A62" s="54"/>
      <c r="B62" s="26" t="s">
        <v>25</v>
      </c>
      <c r="C62" s="27"/>
      <c r="D62" s="70">
        <f t="shared" ref="D62:F62" si="22">D59/(D59+D60+D61)</f>
        <v>0.66</v>
      </c>
      <c r="E62" s="71">
        <f t="shared" si="22"/>
        <v>0.58</v>
      </c>
      <c r="F62" s="72">
        <f t="shared" si="22"/>
        <v>0.56</v>
      </c>
    </row>
    <row r="64" spans="4:6">
      <c r="D64" s="73"/>
      <c r="E64" s="73"/>
      <c r="F64" s="73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D1669"/>
  <sheetViews>
    <sheetView zoomScale="80" zoomScaleNormal="80" topLeftCell="A946" workbookViewId="0">
      <selection activeCell="F1144" sqref="F1144"/>
    </sheetView>
  </sheetViews>
  <sheetFormatPr defaultColWidth="8.125" defaultRowHeight="14.25" outlineLevelCol="3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>
    <row r="2" spans="2:2">
      <c r="B2" s="11" t="s">
        <v>26</v>
      </c>
    </row>
    <row r="40" spans="2:2">
      <c r="B40" s="11" t="s">
        <v>27</v>
      </c>
    </row>
    <row r="74" spans="2:2">
      <c r="B74" s="11" t="s">
        <v>28</v>
      </c>
    </row>
    <row r="108" spans="2:2">
      <c r="B108" s="11" t="s">
        <v>29</v>
      </c>
    </row>
    <row r="142" spans="2:2">
      <c r="B142" s="11" t="s">
        <v>30</v>
      </c>
    </row>
    <row r="176" spans="2:2">
      <c r="B176" s="11" t="s">
        <v>31</v>
      </c>
    </row>
    <row r="209" spans="2:2">
      <c r="B209" s="11" t="s">
        <v>32</v>
      </c>
    </row>
    <row r="246" spans="2:2">
      <c r="B246" s="11" t="s">
        <v>33</v>
      </c>
    </row>
    <row r="279" spans="2:2">
      <c r="B279" s="11" t="s">
        <v>34</v>
      </c>
    </row>
    <row r="317" spans="2:2">
      <c r="B317" s="11" t="s">
        <v>35</v>
      </c>
    </row>
    <row r="354" spans="2:2">
      <c r="B354" s="11" t="s">
        <v>36</v>
      </c>
    </row>
    <row r="391" spans="2:2">
      <c r="B391" s="11" t="s">
        <v>37</v>
      </c>
    </row>
    <row r="428" spans="2:2">
      <c r="B428" s="11" t="s">
        <v>38</v>
      </c>
    </row>
    <row r="465" spans="2:2">
      <c r="B465" s="11" t="s">
        <v>39</v>
      </c>
    </row>
    <row r="502" spans="2:2">
      <c r="B502" s="11" t="s">
        <v>40</v>
      </c>
    </row>
    <row r="539" spans="2:2">
      <c r="B539" s="11" t="s">
        <v>41</v>
      </c>
    </row>
    <row r="576" spans="2:2">
      <c r="B576" s="11" t="s">
        <v>42</v>
      </c>
    </row>
    <row r="613" spans="2:2">
      <c r="B613" s="11" t="s">
        <v>43</v>
      </c>
    </row>
    <row r="650" spans="2:2">
      <c r="B650" s="11" t="s">
        <v>44</v>
      </c>
    </row>
    <row r="688" spans="2:2">
      <c r="B688" s="11" t="s">
        <v>45</v>
      </c>
    </row>
    <row r="726" spans="2:2">
      <c r="B726" s="11" t="s">
        <v>46</v>
      </c>
    </row>
    <row r="727" ht="18.75" spans="2:4">
      <c r="B727" s="17"/>
      <c r="C727" s="18"/>
      <c r="D727" s="19"/>
    </row>
    <row r="764" spans="2:2">
      <c r="B764" s="11" t="s">
        <v>47</v>
      </c>
    </row>
    <row r="802" spans="2:2">
      <c r="B802" s="11" t="s">
        <v>48</v>
      </c>
    </row>
    <row r="840" spans="2:2">
      <c r="B840" s="11" t="s">
        <v>49</v>
      </c>
    </row>
    <row r="878" spans="2:2">
      <c r="B878" s="11" t="s">
        <v>50</v>
      </c>
    </row>
    <row r="916" spans="2:2">
      <c r="B916" s="11" t="s">
        <v>51</v>
      </c>
    </row>
    <row r="954" spans="2:2">
      <c r="B954" s="11" t="s">
        <v>52</v>
      </c>
    </row>
    <row r="992" spans="2:2">
      <c r="B992" s="11" t="s">
        <v>53</v>
      </c>
    </row>
    <row r="1030" spans="2:2">
      <c r="B1030" s="11" t="s">
        <v>54</v>
      </c>
    </row>
    <row r="1068" spans="2:2">
      <c r="B1068" s="11" t="s">
        <v>55</v>
      </c>
    </row>
    <row r="1106" spans="2:2">
      <c r="B1106" s="11" t="s">
        <v>56</v>
      </c>
    </row>
    <row r="1144" spans="2:2">
      <c r="B1144" s="11" t="s">
        <v>57</v>
      </c>
    </row>
    <row r="1182" spans="2:2">
      <c r="B1182" s="11" t="s">
        <v>58</v>
      </c>
    </row>
    <row r="1183" spans="2:2">
      <c r="B1183" s="11" t="s">
        <v>59</v>
      </c>
    </row>
    <row r="1220" spans="2:2">
      <c r="B1220" s="11" t="s">
        <v>60</v>
      </c>
    </row>
    <row r="1258" spans="2:2">
      <c r="B1258" s="11" t="s">
        <v>61</v>
      </c>
    </row>
    <row r="1292" spans="2:2">
      <c r="B1292" s="11" t="s">
        <v>62</v>
      </c>
    </row>
    <row r="1330" spans="2:2">
      <c r="B1330" s="11" t="s">
        <v>63</v>
      </c>
    </row>
    <row r="1368" spans="2:2">
      <c r="B1368" s="11" t="s">
        <v>64</v>
      </c>
    </row>
    <row r="1406" spans="2:2">
      <c r="B1406" s="11" t="s">
        <v>65</v>
      </c>
    </row>
    <row r="1444" spans="2:2">
      <c r="B1444" s="11" t="s">
        <v>66</v>
      </c>
    </row>
    <row r="1483" spans="2:2">
      <c r="B1483" s="11" t="s">
        <v>67</v>
      </c>
    </row>
    <row r="1517" spans="2:2">
      <c r="B1517" s="11" t="s">
        <v>68</v>
      </c>
    </row>
    <row r="1555" spans="2:2">
      <c r="B1555" s="11" t="s">
        <v>69</v>
      </c>
    </row>
    <row r="1593" spans="2:2">
      <c r="B1593" s="11" t="s">
        <v>70</v>
      </c>
    </row>
    <row r="1631" spans="2:2">
      <c r="B1631" s="11" t="s">
        <v>71</v>
      </c>
    </row>
    <row r="1669" spans="2:2">
      <c r="B1669" s="11" t="s">
        <v>72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145" zoomScaleNormal="145" workbookViewId="0">
      <selection activeCell="L11" sqref="L11"/>
    </sheetView>
  </sheetViews>
  <sheetFormatPr defaultColWidth="8.125" defaultRowHeight="13.5"/>
  <cols>
    <col min="1" max="16384" width="8.125" style="11"/>
  </cols>
  <sheetData>
    <row r="1" spans="1:1">
      <c r="A1" s="11" t="s">
        <v>73</v>
      </c>
    </row>
    <row r="2" ht="20" customHeight="1" spans="1:10">
      <c r="A2" s="12" t="s">
        <v>74</v>
      </c>
      <c r="B2" s="13"/>
      <c r="C2" s="13"/>
      <c r="D2" s="13"/>
      <c r="E2" s="13"/>
      <c r="F2" s="13"/>
      <c r="G2" s="13"/>
      <c r="H2" s="13"/>
      <c r="I2" s="13"/>
      <c r="J2" s="13"/>
    </row>
    <row r="3" ht="20" customHeight="1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ht="20" customHeight="1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ht="20" customHeight="1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ht="20" customHeight="1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ht="20" customHeight="1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ht="20" customHeight="1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ht="20" customHeight="1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75</v>
      </c>
    </row>
    <row r="12" spans="1:10">
      <c r="A12" s="14" t="s">
        <v>76</v>
      </c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77</v>
      </c>
    </row>
    <row r="22" spans="1:10">
      <c r="A22" s="14" t="s">
        <v>78</v>
      </c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F5" sqref="F5"/>
    </sheetView>
  </sheetViews>
  <sheetFormatPr defaultColWidth="9" defaultRowHeight="18.75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79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80</v>
      </c>
      <c r="B3" s="6" t="s">
        <v>0</v>
      </c>
      <c r="C3" s="6" t="s">
        <v>81</v>
      </c>
      <c r="D3" s="7" t="s">
        <v>82</v>
      </c>
      <c r="E3" s="6" t="s">
        <v>83</v>
      </c>
      <c r="F3" s="7" t="s">
        <v>82</v>
      </c>
      <c r="G3" s="6" t="s">
        <v>84</v>
      </c>
      <c r="H3" s="7" t="s">
        <v>82</v>
      </c>
    </row>
    <row r="4" spans="1:8">
      <c r="A4" s="8" t="s">
        <v>85</v>
      </c>
      <c r="B4" s="8" t="s">
        <v>86</v>
      </c>
      <c r="C4" s="8"/>
      <c r="D4" s="9">
        <v>44474</v>
      </c>
      <c r="E4" s="8"/>
      <c r="F4" s="9">
        <v>44476</v>
      </c>
      <c r="G4" s="8"/>
      <c r="H4" s="9"/>
    </row>
    <row r="5" spans="1:8">
      <c r="A5" s="8" t="s">
        <v>85</v>
      </c>
      <c r="B5" s="8"/>
      <c r="C5" s="8"/>
      <c r="D5" s="9"/>
      <c r="E5" s="8"/>
      <c r="F5" s="10"/>
      <c r="G5" s="8"/>
      <c r="H5" s="10"/>
    </row>
    <row r="6" spans="1:8">
      <c r="A6" s="8" t="s">
        <v>85</v>
      </c>
      <c r="B6" s="8"/>
      <c r="C6" s="8"/>
      <c r="D6" s="10"/>
      <c r="E6" s="8"/>
      <c r="F6" s="10"/>
      <c r="G6" s="8"/>
      <c r="H6" s="10"/>
    </row>
    <row r="7" spans="1:8">
      <c r="A7" s="8" t="s">
        <v>85</v>
      </c>
      <c r="B7" s="8"/>
      <c r="C7" s="8"/>
      <c r="D7" s="10"/>
      <c r="E7" s="8"/>
      <c r="F7" s="10"/>
      <c r="G7" s="8"/>
      <c r="H7" s="10"/>
    </row>
    <row r="8" spans="1:8">
      <c r="A8" s="8" t="s">
        <v>85</v>
      </c>
      <c r="B8" s="8"/>
      <c r="C8" s="8"/>
      <c r="D8" s="10"/>
      <c r="E8" s="8"/>
      <c r="F8" s="10"/>
      <c r="G8" s="8"/>
      <c r="H8" s="10"/>
    </row>
    <row r="9" spans="1:8">
      <c r="A9" s="8" t="s">
        <v>85</v>
      </c>
      <c r="B9" s="8"/>
      <c r="C9" s="8"/>
      <c r="D9" s="10"/>
      <c r="E9" s="8"/>
      <c r="F9" s="10"/>
      <c r="G9" s="8"/>
      <c r="H9" s="10"/>
    </row>
    <row r="10" spans="1:8">
      <c r="A10" s="8" t="s">
        <v>85</v>
      </c>
      <c r="B10" s="8"/>
      <c r="C10" s="8"/>
      <c r="D10" s="10"/>
      <c r="E10" s="8"/>
      <c r="F10" s="10"/>
      <c r="G10" s="8"/>
      <c r="H10" s="10"/>
    </row>
    <row r="11" spans="1:8">
      <c r="A11" s="8" t="s">
        <v>85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2020-09-18T03:10:00Z</dcterms:created>
  <dcterms:modified xsi:type="dcterms:W3CDTF">2021-10-10T00:42:25Z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1041-11.8.2.8498</vt:lpwstr>
  </property>
</Properties>
</file>