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DA22A6E-2FAC-4631-965A-B2D6BD3458E1}" xr6:coauthVersionLast="47" xr6:coauthVersionMax="47" xr10:uidLastSave="{00000000-0000-0000-0000-000000000000}"/>
  <bookViews>
    <workbookView xWindow="1380" yWindow="1305" windowWidth="18000" windowHeight="9360" activeTab="2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G10" i="1"/>
  <c r="F59" i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I9" i="1" s="1"/>
  <c r="G9" i="1" l="1"/>
  <c r="J10" i="1" s="1"/>
  <c r="M10" i="1" s="1"/>
  <c r="L10" i="1"/>
  <c r="O10" i="1" s="1"/>
  <c r="H9" i="1"/>
  <c r="K10" i="1" s="1"/>
  <c r="N10" i="1" s="1"/>
  <c r="H10" i="1" s="1"/>
  <c r="J11" i="1" l="1"/>
  <c r="M11" i="1" s="1"/>
  <c r="I10" i="1"/>
  <c r="L11" i="1" l="1"/>
  <c r="O11" i="1" s="1"/>
  <c r="I11" i="1" s="1"/>
  <c r="G11" i="1"/>
  <c r="K11" i="1"/>
  <c r="N11" i="1" s="1"/>
  <c r="H11" i="1" l="1"/>
  <c r="K12" i="1" s="1"/>
  <c r="N12" i="1" s="1"/>
  <c r="H12" i="1" s="1"/>
  <c r="L12" i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<sst xmlns="http://schemas.openxmlformats.org/spreadsheetml/2006/main" count="55" uniqueCount="44">
  <si>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</si>
  <si>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</si>
  <si>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</si>
  <si>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</si>
  <si>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</si>
  <si>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</si>
  <si>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</si>
  <si>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</si>
  <si>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</si>
  <si>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</si>
  <si>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</si>
  <si>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</si>
  <si>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</si>
  <si>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</si>
  <si>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</si>
  <si>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</si>
  <si>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</si>
  <si>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</si>
  <si>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</si>
  <si>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</si>
  <si>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</si>
  <si>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</si>
  <si>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</si>
  <si>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</si>
  <si>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</si>
  <si>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</si>
  <si>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</si>
  <si>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</si>
  <si>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</si>
  <si>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</si>
  <si>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</si>
  <si>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</si>
  <si>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</si>
  <si>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</si>
  <si>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</si>
  <si>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USDJPY</t>
    <phoneticPr fontId="1"/>
  </si>
  <si>
    <t>USD/JPY</t>
    <phoneticPr fontId="5"/>
  </si>
  <si>
    <t>4H</t>
    <phoneticPr fontId="1"/>
  </si>
  <si>
    <t>長いレンジを続けた後に、結果として５まで伸びている。</t>
    <rPh sb="0" eb="1">
      <t>ナガ</t>
    </rPh>
    <rPh sb="6" eb="7">
      <t>ツヅ</t>
    </rPh>
    <rPh sb="9" eb="10">
      <t>アト</t>
    </rPh>
    <rPh sb="12" eb="14">
      <t>ケッカ</t>
    </rPh>
    <rPh sb="20" eb="21">
      <t>ノ</t>
    </rPh>
    <phoneticPr fontId="1"/>
  </si>
  <si>
    <t>2020/825</t>
    <phoneticPr fontId="1"/>
  </si>
  <si>
    <t>年間のエントリー出来る回数が、思ったより少なかった。
取り扱い通貨を増やして、エントリーの回数を調整した法が良さそう。</t>
    <rPh sb="0" eb="2">
      <t>ネンカン</t>
    </rPh>
    <rPh sb="8" eb="10">
      <t>デキ</t>
    </rPh>
    <rPh sb="11" eb="13">
      <t>カイスウ</t>
    </rPh>
    <rPh sb="15" eb="16">
      <t>オモ</t>
    </rPh>
    <rPh sb="20" eb="21">
      <t>スク</t>
    </rPh>
    <rPh sb="27" eb="28">
      <t>ト</t>
    </rPh>
    <rPh sb="29" eb="30">
      <t>アツカ</t>
    </rPh>
    <rPh sb="31" eb="33">
      <t>ツウカ</t>
    </rPh>
    <rPh sb="34" eb="35">
      <t>フ</t>
    </rPh>
    <rPh sb="45" eb="47">
      <t>カイスウ</t>
    </rPh>
    <rPh sb="48" eb="50">
      <t>チョウセイ</t>
    </rPh>
    <rPh sb="52" eb="53">
      <t>ホウ</t>
    </rPh>
    <rPh sb="54" eb="55">
      <t>ヨ</t>
    </rPh>
    <phoneticPr fontId="1"/>
  </si>
  <si>
    <t>さらに年度をさかのぼって、勝率の検証を行って行く。</t>
    <rPh sb="3" eb="5">
      <t>ネンド</t>
    </rPh>
    <rPh sb="13" eb="15">
      <t>ショウリツ</t>
    </rPh>
    <rPh sb="16" eb="18">
      <t>ケンショウ</t>
    </rPh>
    <rPh sb="19" eb="20">
      <t>オコナ</t>
    </rPh>
    <rPh sb="22" eb="23">
      <t>イ</t>
    </rPh>
    <phoneticPr fontId="1"/>
  </si>
  <si>
    <t>4H</t>
    <phoneticPr fontId="1"/>
  </si>
  <si>
    <t>検証期間：2020/4/1～2021/3/31
MAの間隔の狭いレンジ相場では、PBも小さく方向性がわかりずらいので、エントリーは控えるべき
PBの認識に間違いありませんでしょうか？</t>
    <rPh sb="2" eb="4">
      <t>キカン</t>
    </rPh>
    <rPh sb="27" eb="29">
      <t>カンカク</t>
    </rPh>
    <rPh sb="30" eb="31">
      <t>セマ</t>
    </rPh>
    <rPh sb="35" eb="37">
      <t>ソウバ</t>
    </rPh>
    <rPh sb="43" eb="44">
      <t>チイ</t>
    </rPh>
    <rPh sb="46" eb="49">
      <t>ホウコウセイ</t>
    </rPh>
    <rPh sb="65" eb="66">
      <t>ヒカ</t>
    </rPh>
    <rPh sb="75" eb="77">
      <t>ニンシキ</t>
    </rPh>
    <rPh sb="78" eb="80">
      <t>マチガ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</si>
</sst>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14" fontId="11" fillId="0" borderId="0" xfId="2" applyNumberFormat="1" applyFont="1" applyAlignment="1">
      <alignment horizontal="center" vertical="center"/>
    </xf>
    <xf numFmtId="0" fontId="12" fillId="4" borderId="9" xfId="0" applyNumberFormat="1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1</xdr:row>
      <xdr:rowOff>0</xdr:rowOff>
    </xdr:from>
    <xdr:to>
      <xdr:col>17</xdr:col>
      <xdr:colOff>68200</xdr:colOff>
      <xdr:row>33</xdr:row>
      <xdr:rowOff>77008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6D930BD2-26A0-4B5D-9611-80389DA8A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8594"/>
          <a:ext cx="10926700" cy="5792008"/>
        </a:xfrm>
        <a:prstGeom prst="rect">
          <a:avLst/>
        </a:prstGeom>
      </xdr:spPr>
    </xdr:pic>
    <xdr:clientData/>
  </xdr:twoCellAnchor>
  <xdr:twoCellAnchor>
    <xdr:from>
      <xdr:col>2</xdr:col>
      <xdr:colOff>559594</xdr:colOff>
      <xdr:row>13</xdr:row>
      <xdr:rowOff>71438</xdr:rowOff>
    </xdr:from>
    <xdr:to>
      <xdr:col>3</xdr:col>
      <xdr:colOff>381001</xdr:colOff>
      <xdr:row>15</xdr:row>
      <xdr:rowOff>95251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C2F2FB3D-D859-43A9-A857-BCFC0D307F19}"/>
            </a:ext>
          </a:extLst>
        </xdr:cNvPr>
        <xdr:cNvCxnSpPr/>
      </xdr:nvCxnSpPr>
      <xdr:spPr>
        <a:xfrm flipV="1">
          <a:off x="2131219" y="2393157"/>
          <a:ext cx="440532" cy="381000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452436</xdr:colOff>
      <xdr:row>15</xdr:row>
      <xdr:rowOff>95024</xdr:rowOff>
    </xdr:from>
    <xdr:ext cx="967933" cy="310014"/>
    <xdr:sp macro="" textlink="">
      <xdr:nvSpPr>
        <xdr:cNvPr id="28" name="四角形: 角を丸くする 27">
          <a:extLst>
            <a:ext uri="{FF2B5EF4-FFF2-40B4-BE49-F238E27FC236}">
              <a16:creationId xmlns:a16="http://schemas.microsoft.com/office/drawing/2014/main" id="{DC925719-0CE3-4102-85C0-F6F834F6FEDC}"/>
            </a:ext>
          </a:extLst>
        </xdr:cNvPr>
        <xdr:cNvSpPr/>
      </xdr:nvSpPr>
      <xdr:spPr>
        <a:xfrm>
          <a:off x="1476374" y="2773930"/>
          <a:ext cx="967933" cy="310014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1">
          <a:spAutoFit/>
        </a:bodyPr>
        <a:lstStyle/>
        <a:p>
          <a:pPr algn="l"/>
          <a:r>
            <a:rPr kumimoji="1" lang="en-US" altLang="ja-JP" sz="1200" b="1">
              <a:solidFill>
                <a:sysClr val="windowText" lastClr="000000"/>
              </a:solidFill>
            </a:rPr>
            <a:t>2020/04/23</a:t>
          </a:r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36</xdr:row>
      <xdr:rowOff>0</xdr:rowOff>
    </xdr:from>
    <xdr:to>
      <xdr:col>17</xdr:col>
      <xdr:colOff>153937</xdr:colOff>
      <xdr:row>68</xdr:row>
      <xdr:rowOff>105587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65D0E9D0-D7E1-49B3-8BF3-B46DABA1F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429375"/>
          <a:ext cx="11012437" cy="5820587"/>
        </a:xfrm>
        <a:prstGeom prst="rect">
          <a:avLst/>
        </a:prstGeom>
      </xdr:spPr>
    </xdr:pic>
    <xdr:clientData/>
  </xdr:twoCellAnchor>
  <xdr:twoCellAnchor>
    <xdr:from>
      <xdr:col>7</xdr:col>
      <xdr:colOff>404814</xdr:colOff>
      <xdr:row>58</xdr:row>
      <xdr:rowOff>59531</xdr:rowOff>
    </xdr:from>
    <xdr:to>
      <xdr:col>8</xdr:col>
      <xdr:colOff>226221</xdr:colOff>
      <xdr:row>60</xdr:row>
      <xdr:rowOff>83344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0CA6F36A-5FA8-4DFE-BCA4-07946C6578E8}"/>
            </a:ext>
          </a:extLst>
        </xdr:cNvPr>
        <xdr:cNvCxnSpPr/>
      </xdr:nvCxnSpPr>
      <xdr:spPr>
        <a:xfrm flipV="1">
          <a:off x="5072064" y="10417969"/>
          <a:ext cx="440532" cy="381000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119062</xdr:colOff>
      <xdr:row>60</xdr:row>
      <xdr:rowOff>106931</xdr:rowOff>
    </xdr:from>
    <xdr:ext cx="967933" cy="310014"/>
    <xdr:sp macro="" textlink="">
      <xdr:nvSpPr>
        <xdr:cNvPr id="31" name="四角形: 角を丸くする 30">
          <a:extLst>
            <a:ext uri="{FF2B5EF4-FFF2-40B4-BE49-F238E27FC236}">
              <a16:creationId xmlns:a16="http://schemas.microsoft.com/office/drawing/2014/main" id="{F70E61E9-BE0C-447B-9226-74976E71F487}"/>
            </a:ext>
          </a:extLst>
        </xdr:cNvPr>
        <xdr:cNvSpPr/>
      </xdr:nvSpPr>
      <xdr:spPr>
        <a:xfrm>
          <a:off x="4786312" y="10822556"/>
          <a:ext cx="967933" cy="310014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1">
          <a:spAutoFit/>
        </a:bodyPr>
        <a:lstStyle/>
        <a:p>
          <a:pPr algn="l"/>
          <a:r>
            <a:rPr kumimoji="1" lang="en-US" altLang="ja-JP" sz="1200" b="1">
              <a:solidFill>
                <a:sysClr val="windowText" lastClr="000000"/>
              </a:solidFill>
            </a:rPr>
            <a:t>2020/05/01</a:t>
          </a:r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71</xdr:row>
      <xdr:rowOff>0</xdr:rowOff>
    </xdr:from>
    <xdr:to>
      <xdr:col>18</xdr:col>
      <xdr:colOff>573182</xdr:colOff>
      <xdr:row>103</xdr:row>
      <xdr:rowOff>67482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2FD46A81-F488-4814-8D7C-987400C69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680156"/>
          <a:ext cx="12050807" cy="5782482"/>
        </a:xfrm>
        <a:prstGeom prst="rect">
          <a:avLst/>
        </a:prstGeom>
      </xdr:spPr>
    </xdr:pic>
    <xdr:clientData/>
  </xdr:twoCellAnchor>
  <xdr:twoCellAnchor>
    <xdr:from>
      <xdr:col>2</xdr:col>
      <xdr:colOff>71437</xdr:colOff>
      <xdr:row>94</xdr:row>
      <xdr:rowOff>95249</xdr:rowOff>
    </xdr:from>
    <xdr:to>
      <xdr:col>2</xdr:col>
      <xdr:colOff>428625</xdr:colOff>
      <xdr:row>97</xdr:row>
      <xdr:rowOff>142875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id="{3F687CF9-238A-4592-AA10-FB42C5DBA1DA}"/>
            </a:ext>
          </a:extLst>
        </xdr:cNvPr>
        <xdr:cNvCxnSpPr/>
      </xdr:nvCxnSpPr>
      <xdr:spPr>
        <a:xfrm>
          <a:off x="1643062" y="16883062"/>
          <a:ext cx="357188" cy="583407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750092</xdr:colOff>
      <xdr:row>92</xdr:row>
      <xdr:rowOff>154555</xdr:rowOff>
    </xdr:from>
    <xdr:ext cx="967933" cy="310014"/>
    <xdr:sp macro="" textlink="">
      <xdr:nvSpPr>
        <xdr:cNvPr id="38" name="四角形: 角を丸くする 37">
          <a:extLst>
            <a:ext uri="{FF2B5EF4-FFF2-40B4-BE49-F238E27FC236}">
              <a16:creationId xmlns:a16="http://schemas.microsoft.com/office/drawing/2014/main" id="{ABA9EF0F-5229-4317-B5DC-68BD64143E2F}"/>
            </a:ext>
          </a:extLst>
        </xdr:cNvPr>
        <xdr:cNvSpPr/>
      </xdr:nvSpPr>
      <xdr:spPr>
        <a:xfrm>
          <a:off x="750092" y="16585180"/>
          <a:ext cx="967933" cy="310014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1">
          <a:spAutoFit/>
        </a:bodyPr>
        <a:lstStyle/>
        <a:p>
          <a:pPr algn="l"/>
          <a:r>
            <a:rPr kumimoji="1" lang="en-US" altLang="ja-JP" sz="1200" b="1">
              <a:solidFill>
                <a:sysClr val="windowText" lastClr="000000"/>
              </a:solidFill>
            </a:rPr>
            <a:t>2020/05/01</a:t>
          </a:r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106</xdr:row>
      <xdr:rowOff>0</xdr:rowOff>
    </xdr:from>
    <xdr:to>
      <xdr:col>19</xdr:col>
      <xdr:colOff>125531</xdr:colOff>
      <xdr:row>138</xdr:row>
      <xdr:rowOff>57956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C76D7E86-FB43-4636-82AD-A602210D5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8930938"/>
          <a:ext cx="12222281" cy="5772956"/>
        </a:xfrm>
        <a:prstGeom prst="rect">
          <a:avLst/>
        </a:prstGeom>
      </xdr:spPr>
    </xdr:pic>
    <xdr:clientData/>
  </xdr:twoCellAnchor>
  <xdr:twoCellAnchor>
    <xdr:from>
      <xdr:col>5</xdr:col>
      <xdr:colOff>250031</xdr:colOff>
      <xdr:row>114</xdr:row>
      <xdr:rowOff>130968</xdr:rowOff>
    </xdr:from>
    <xdr:to>
      <xdr:col>6</xdr:col>
      <xdr:colOff>381000</xdr:colOff>
      <xdr:row>117</xdr:row>
      <xdr:rowOff>59531</xdr:rowOff>
    </xdr:to>
    <xdr:cxnSp macro="">
      <xdr:nvCxnSpPr>
        <xdr:cNvPr id="39" name="直線矢印コネクタ 38">
          <a:extLst>
            <a:ext uri="{FF2B5EF4-FFF2-40B4-BE49-F238E27FC236}">
              <a16:creationId xmlns:a16="http://schemas.microsoft.com/office/drawing/2014/main" id="{EEB1589D-F430-42DF-ADFB-438B9729B8C8}"/>
            </a:ext>
          </a:extLst>
        </xdr:cNvPr>
        <xdr:cNvCxnSpPr/>
      </xdr:nvCxnSpPr>
      <xdr:spPr>
        <a:xfrm>
          <a:off x="3679031" y="20490656"/>
          <a:ext cx="750094" cy="464344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154780</xdr:colOff>
      <xdr:row>112</xdr:row>
      <xdr:rowOff>178368</xdr:rowOff>
    </xdr:from>
    <xdr:ext cx="967933" cy="310014"/>
    <xdr:sp macro="" textlink="">
      <xdr:nvSpPr>
        <xdr:cNvPr id="47" name="四角形: 角を丸くする 46">
          <a:extLst>
            <a:ext uri="{FF2B5EF4-FFF2-40B4-BE49-F238E27FC236}">
              <a16:creationId xmlns:a16="http://schemas.microsoft.com/office/drawing/2014/main" id="{325618DE-65E2-48F6-891B-1EE167C87D48}"/>
            </a:ext>
          </a:extLst>
        </xdr:cNvPr>
        <xdr:cNvSpPr/>
      </xdr:nvSpPr>
      <xdr:spPr>
        <a:xfrm>
          <a:off x="2964655" y="20180868"/>
          <a:ext cx="967933" cy="310014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1">
          <a:spAutoFit/>
        </a:bodyPr>
        <a:lstStyle/>
        <a:p>
          <a:pPr algn="l"/>
          <a:r>
            <a:rPr kumimoji="1" lang="en-US" altLang="ja-JP" sz="1200" b="1">
              <a:solidFill>
                <a:sysClr val="windowText" lastClr="000000"/>
              </a:solidFill>
            </a:rPr>
            <a:t>2020/06/16</a:t>
          </a:r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141</xdr:row>
      <xdr:rowOff>0</xdr:rowOff>
    </xdr:from>
    <xdr:to>
      <xdr:col>19</xdr:col>
      <xdr:colOff>135057</xdr:colOff>
      <xdr:row>173</xdr:row>
      <xdr:rowOff>59531</xdr:rowOff>
    </xdr:to>
    <xdr:pic>
      <xdr:nvPicPr>
        <xdr:cNvPr id="48" name="図 47">
          <a:extLst>
            <a:ext uri="{FF2B5EF4-FFF2-40B4-BE49-F238E27FC236}">
              <a16:creationId xmlns:a16="http://schemas.microsoft.com/office/drawing/2014/main" id="{6A27C8AE-2C52-4B40-BF3C-0A84453240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4088"/>
        <a:stretch/>
      </xdr:blipFill>
      <xdr:spPr>
        <a:xfrm>
          <a:off x="0" y="25181719"/>
          <a:ext cx="12231807" cy="5774531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155</xdr:row>
      <xdr:rowOff>47625</xdr:rowOff>
    </xdr:from>
    <xdr:to>
      <xdr:col>5</xdr:col>
      <xdr:colOff>59531</xdr:colOff>
      <xdr:row>158</xdr:row>
      <xdr:rowOff>107155</xdr:rowOff>
    </xdr:to>
    <xdr:cxnSp macro="">
      <xdr:nvCxnSpPr>
        <xdr:cNvPr id="49" name="直線矢印コネクタ 48">
          <a:extLst>
            <a:ext uri="{FF2B5EF4-FFF2-40B4-BE49-F238E27FC236}">
              <a16:creationId xmlns:a16="http://schemas.microsoft.com/office/drawing/2014/main" id="{1FADD1CC-9A83-4F4E-ABD3-4C6EB3AF0E92}"/>
            </a:ext>
          </a:extLst>
        </xdr:cNvPr>
        <xdr:cNvCxnSpPr/>
      </xdr:nvCxnSpPr>
      <xdr:spPr>
        <a:xfrm>
          <a:off x="2809875" y="27729656"/>
          <a:ext cx="678656" cy="595312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583405</xdr:colOff>
      <xdr:row>153</xdr:row>
      <xdr:rowOff>71211</xdr:rowOff>
    </xdr:from>
    <xdr:ext cx="967933" cy="310014"/>
    <xdr:sp macro="" textlink="">
      <xdr:nvSpPr>
        <xdr:cNvPr id="50" name="四角形: 角を丸くする 49">
          <a:extLst>
            <a:ext uri="{FF2B5EF4-FFF2-40B4-BE49-F238E27FC236}">
              <a16:creationId xmlns:a16="http://schemas.microsoft.com/office/drawing/2014/main" id="{9BD7673F-B372-4F66-B05C-18C95EB3CF0D}"/>
            </a:ext>
          </a:extLst>
        </xdr:cNvPr>
        <xdr:cNvSpPr/>
      </xdr:nvSpPr>
      <xdr:spPr>
        <a:xfrm>
          <a:off x="2155030" y="27396055"/>
          <a:ext cx="967933" cy="310014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1">
          <a:spAutoFit/>
        </a:bodyPr>
        <a:lstStyle/>
        <a:p>
          <a:pPr algn="l"/>
          <a:r>
            <a:rPr kumimoji="1" lang="en-US" altLang="ja-JP" sz="1200" b="1">
              <a:solidFill>
                <a:sysClr val="windowText" lastClr="000000"/>
              </a:solidFill>
            </a:rPr>
            <a:t>2020/06/19</a:t>
          </a:r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176</xdr:row>
      <xdr:rowOff>0</xdr:rowOff>
    </xdr:from>
    <xdr:to>
      <xdr:col>19</xdr:col>
      <xdr:colOff>144583</xdr:colOff>
      <xdr:row>208</xdr:row>
      <xdr:rowOff>67482</xdr:rowOff>
    </xdr:to>
    <xdr:pic>
      <xdr:nvPicPr>
        <xdr:cNvPr id="52" name="図 51">
          <a:extLst>
            <a:ext uri="{FF2B5EF4-FFF2-40B4-BE49-F238E27FC236}">
              <a16:creationId xmlns:a16="http://schemas.microsoft.com/office/drawing/2014/main" id="{85284C17-8876-446C-8A4C-66DB0667E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31432500"/>
          <a:ext cx="12241333" cy="5782482"/>
        </a:xfrm>
        <a:prstGeom prst="rect">
          <a:avLst/>
        </a:prstGeom>
      </xdr:spPr>
    </xdr:pic>
    <xdr:clientData/>
  </xdr:twoCellAnchor>
  <xdr:twoCellAnchor>
    <xdr:from>
      <xdr:col>3</xdr:col>
      <xdr:colOff>214312</xdr:colOff>
      <xdr:row>193</xdr:row>
      <xdr:rowOff>107156</xdr:rowOff>
    </xdr:from>
    <xdr:to>
      <xdr:col>4</xdr:col>
      <xdr:colOff>95250</xdr:colOff>
      <xdr:row>196</xdr:row>
      <xdr:rowOff>71437</xdr:rowOff>
    </xdr:to>
    <xdr:cxnSp macro="">
      <xdr:nvCxnSpPr>
        <xdr:cNvPr id="53" name="直線矢印コネクタ 52">
          <a:extLst>
            <a:ext uri="{FF2B5EF4-FFF2-40B4-BE49-F238E27FC236}">
              <a16:creationId xmlns:a16="http://schemas.microsoft.com/office/drawing/2014/main" id="{50E2EBEA-732B-4C64-9F5E-0E2AD4855C84}"/>
            </a:ext>
          </a:extLst>
        </xdr:cNvPr>
        <xdr:cNvCxnSpPr/>
      </xdr:nvCxnSpPr>
      <xdr:spPr>
        <a:xfrm flipV="1">
          <a:off x="2405062" y="34575750"/>
          <a:ext cx="500063" cy="500062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107155</xdr:colOff>
      <xdr:row>196</xdr:row>
      <xdr:rowOff>23586</xdr:rowOff>
    </xdr:from>
    <xdr:ext cx="887701" cy="310014"/>
    <xdr:sp macro="" textlink="">
      <xdr:nvSpPr>
        <xdr:cNvPr id="54" name="四角形: 角を丸くする 53">
          <a:extLst>
            <a:ext uri="{FF2B5EF4-FFF2-40B4-BE49-F238E27FC236}">
              <a16:creationId xmlns:a16="http://schemas.microsoft.com/office/drawing/2014/main" id="{584CE72F-C6D5-4CB3-ABC5-9CB00D9858BC}"/>
            </a:ext>
          </a:extLst>
        </xdr:cNvPr>
        <xdr:cNvSpPr/>
      </xdr:nvSpPr>
      <xdr:spPr>
        <a:xfrm>
          <a:off x="1678780" y="35027961"/>
          <a:ext cx="887701" cy="310014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1">
          <a:spAutoFit/>
        </a:bodyPr>
        <a:lstStyle/>
        <a:p>
          <a:pPr algn="l"/>
          <a:r>
            <a:rPr kumimoji="1" lang="en-US" altLang="ja-JP" sz="1200" b="1">
              <a:solidFill>
                <a:sysClr val="windowText" lastClr="000000"/>
              </a:solidFill>
            </a:rPr>
            <a:t>2020/07/1</a:t>
          </a:r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211</xdr:row>
      <xdr:rowOff>0</xdr:rowOff>
    </xdr:from>
    <xdr:to>
      <xdr:col>19</xdr:col>
      <xdr:colOff>211268</xdr:colOff>
      <xdr:row>243</xdr:row>
      <xdr:rowOff>105587</xdr:rowOff>
    </xdr:to>
    <xdr:pic>
      <xdr:nvPicPr>
        <xdr:cNvPr id="57" name="図 56">
          <a:extLst>
            <a:ext uri="{FF2B5EF4-FFF2-40B4-BE49-F238E27FC236}">
              <a16:creationId xmlns:a16="http://schemas.microsoft.com/office/drawing/2014/main" id="{10A7C47A-F216-4259-BCD6-F0E282D2F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7683281"/>
          <a:ext cx="12308018" cy="5820587"/>
        </a:xfrm>
        <a:prstGeom prst="rect">
          <a:avLst/>
        </a:prstGeom>
      </xdr:spPr>
    </xdr:pic>
    <xdr:clientData/>
  </xdr:twoCellAnchor>
  <xdr:twoCellAnchor>
    <xdr:from>
      <xdr:col>5</xdr:col>
      <xdr:colOff>321468</xdr:colOff>
      <xdr:row>221</xdr:row>
      <xdr:rowOff>71437</xdr:rowOff>
    </xdr:from>
    <xdr:to>
      <xdr:col>6</xdr:col>
      <xdr:colOff>202406</xdr:colOff>
      <xdr:row>224</xdr:row>
      <xdr:rowOff>35718</xdr:rowOff>
    </xdr:to>
    <xdr:cxnSp macro="">
      <xdr:nvCxnSpPr>
        <xdr:cNvPr id="58" name="直線矢印コネクタ 57">
          <a:extLst>
            <a:ext uri="{FF2B5EF4-FFF2-40B4-BE49-F238E27FC236}">
              <a16:creationId xmlns:a16="http://schemas.microsoft.com/office/drawing/2014/main" id="{FFCA81CF-B8A4-477B-ACCA-961E3878AD5D}"/>
            </a:ext>
          </a:extLst>
        </xdr:cNvPr>
        <xdr:cNvCxnSpPr/>
      </xdr:nvCxnSpPr>
      <xdr:spPr>
        <a:xfrm flipV="1">
          <a:off x="3750468" y="39540656"/>
          <a:ext cx="500063" cy="500062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511968</xdr:colOff>
      <xdr:row>224</xdr:row>
      <xdr:rowOff>35492</xdr:rowOff>
    </xdr:from>
    <xdr:ext cx="967933" cy="310014"/>
    <xdr:sp macro="" textlink="">
      <xdr:nvSpPr>
        <xdr:cNvPr id="59" name="四角形: 角を丸くする 58">
          <a:extLst>
            <a:ext uri="{FF2B5EF4-FFF2-40B4-BE49-F238E27FC236}">
              <a16:creationId xmlns:a16="http://schemas.microsoft.com/office/drawing/2014/main" id="{AB263256-1D5C-49F1-B0A0-B7C9A2B6066D}"/>
            </a:ext>
          </a:extLst>
        </xdr:cNvPr>
        <xdr:cNvSpPr/>
      </xdr:nvSpPr>
      <xdr:spPr>
        <a:xfrm>
          <a:off x="3321843" y="40040492"/>
          <a:ext cx="967933" cy="310014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1">
          <a:spAutoFit/>
        </a:bodyPr>
        <a:lstStyle/>
        <a:p>
          <a:pPr algn="l"/>
          <a:r>
            <a:rPr kumimoji="1" lang="en-US" altLang="ja-JP" sz="1200" b="1">
              <a:solidFill>
                <a:sysClr val="windowText" lastClr="000000"/>
              </a:solidFill>
            </a:rPr>
            <a:t>2020/08/13</a:t>
          </a:r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246</xdr:row>
      <xdr:rowOff>0</xdr:rowOff>
    </xdr:from>
    <xdr:to>
      <xdr:col>19</xdr:col>
      <xdr:colOff>163636</xdr:colOff>
      <xdr:row>278</xdr:row>
      <xdr:rowOff>124640</xdr:rowOff>
    </xdr:to>
    <xdr:pic>
      <xdr:nvPicPr>
        <xdr:cNvPr id="60" name="図 59">
          <a:extLst>
            <a:ext uri="{FF2B5EF4-FFF2-40B4-BE49-F238E27FC236}">
              <a16:creationId xmlns:a16="http://schemas.microsoft.com/office/drawing/2014/main" id="{A0A910C8-AF45-4184-BF9D-0ECCADEA5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3934063"/>
          <a:ext cx="12260386" cy="5839640"/>
        </a:xfrm>
        <a:prstGeom prst="rect">
          <a:avLst/>
        </a:prstGeom>
      </xdr:spPr>
    </xdr:pic>
    <xdr:clientData/>
  </xdr:twoCellAnchor>
  <xdr:twoCellAnchor>
    <xdr:from>
      <xdr:col>6</xdr:col>
      <xdr:colOff>166687</xdr:colOff>
      <xdr:row>259</xdr:row>
      <xdr:rowOff>35719</xdr:rowOff>
    </xdr:from>
    <xdr:to>
      <xdr:col>7</xdr:col>
      <xdr:colOff>23812</xdr:colOff>
      <xdr:row>261</xdr:row>
      <xdr:rowOff>166687</xdr:rowOff>
    </xdr:to>
    <xdr:cxnSp macro="">
      <xdr:nvCxnSpPr>
        <xdr:cNvPr id="61" name="直線矢印コネクタ 60">
          <a:extLst>
            <a:ext uri="{FF2B5EF4-FFF2-40B4-BE49-F238E27FC236}">
              <a16:creationId xmlns:a16="http://schemas.microsoft.com/office/drawing/2014/main" id="{BE0E7D1D-7E49-494A-B177-FA323E6233B3}"/>
            </a:ext>
          </a:extLst>
        </xdr:cNvPr>
        <xdr:cNvCxnSpPr/>
      </xdr:nvCxnSpPr>
      <xdr:spPr>
        <a:xfrm>
          <a:off x="4214812" y="46291500"/>
          <a:ext cx="476250" cy="488156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428624</xdr:colOff>
      <xdr:row>257</xdr:row>
      <xdr:rowOff>130742</xdr:rowOff>
    </xdr:from>
    <xdr:ext cx="967933" cy="310014"/>
    <xdr:sp macro="" textlink="">
      <xdr:nvSpPr>
        <xdr:cNvPr id="62" name="四角形: 角を丸くする 61">
          <a:extLst>
            <a:ext uri="{FF2B5EF4-FFF2-40B4-BE49-F238E27FC236}">
              <a16:creationId xmlns:a16="http://schemas.microsoft.com/office/drawing/2014/main" id="{39A7F4C6-DA99-4249-98B0-A1E7DEEC3541}"/>
            </a:ext>
          </a:extLst>
        </xdr:cNvPr>
        <xdr:cNvSpPr/>
      </xdr:nvSpPr>
      <xdr:spPr>
        <a:xfrm>
          <a:off x="3238499" y="46029336"/>
          <a:ext cx="967933" cy="310014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1">
          <a:spAutoFit/>
        </a:bodyPr>
        <a:lstStyle/>
        <a:p>
          <a:pPr algn="l"/>
          <a:r>
            <a:rPr kumimoji="1" lang="en-US" altLang="ja-JP" sz="1200" b="1">
              <a:solidFill>
                <a:sysClr val="windowText" lastClr="000000"/>
              </a:solidFill>
            </a:rPr>
            <a:t>2020/08/25</a:t>
          </a:r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281</xdr:row>
      <xdr:rowOff>0</xdr:rowOff>
    </xdr:from>
    <xdr:to>
      <xdr:col>19</xdr:col>
      <xdr:colOff>201741</xdr:colOff>
      <xdr:row>313</xdr:row>
      <xdr:rowOff>77008</xdr:rowOff>
    </xdr:to>
    <xdr:pic>
      <xdr:nvPicPr>
        <xdr:cNvPr id="65" name="図 64">
          <a:extLst>
            <a:ext uri="{FF2B5EF4-FFF2-40B4-BE49-F238E27FC236}">
              <a16:creationId xmlns:a16="http://schemas.microsoft.com/office/drawing/2014/main" id="{552F6092-CC93-4F88-A652-234A05FDA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50184844"/>
          <a:ext cx="12298491" cy="5792008"/>
        </a:xfrm>
        <a:prstGeom prst="rect">
          <a:avLst/>
        </a:prstGeom>
      </xdr:spPr>
    </xdr:pic>
    <xdr:clientData/>
  </xdr:twoCellAnchor>
  <xdr:twoCellAnchor>
    <xdr:from>
      <xdr:col>7</xdr:col>
      <xdr:colOff>202406</xdr:colOff>
      <xdr:row>289</xdr:row>
      <xdr:rowOff>11907</xdr:rowOff>
    </xdr:from>
    <xdr:to>
      <xdr:col>8</xdr:col>
      <xdr:colOff>47625</xdr:colOff>
      <xdr:row>290</xdr:row>
      <xdr:rowOff>71437</xdr:rowOff>
    </xdr:to>
    <xdr:cxnSp macro="">
      <xdr:nvCxnSpPr>
        <xdr:cNvPr id="66" name="直線矢印コネクタ 65">
          <a:extLst>
            <a:ext uri="{FF2B5EF4-FFF2-40B4-BE49-F238E27FC236}">
              <a16:creationId xmlns:a16="http://schemas.microsoft.com/office/drawing/2014/main" id="{933D4E87-BB5C-42C7-B1E2-3865434243EA}"/>
            </a:ext>
          </a:extLst>
        </xdr:cNvPr>
        <xdr:cNvCxnSpPr/>
      </xdr:nvCxnSpPr>
      <xdr:spPr>
        <a:xfrm flipV="1">
          <a:off x="4869656" y="51625501"/>
          <a:ext cx="464344" cy="238124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583406</xdr:colOff>
      <xdr:row>290</xdr:row>
      <xdr:rowOff>47398</xdr:rowOff>
    </xdr:from>
    <xdr:ext cx="967933" cy="310014"/>
    <xdr:sp macro="" textlink="">
      <xdr:nvSpPr>
        <xdr:cNvPr id="67" name="四角形: 角を丸くする 66">
          <a:extLst>
            <a:ext uri="{FF2B5EF4-FFF2-40B4-BE49-F238E27FC236}">
              <a16:creationId xmlns:a16="http://schemas.microsoft.com/office/drawing/2014/main" id="{CEAF0537-A273-472B-8063-5E24CBD4C5FA}"/>
            </a:ext>
          </a:extLst>
        </xdr:cNvPr>
        <xdr:cNvSpPr/>
      </xdr:nvSpPr>
      <xdr:spPr>
        <a:xfrm>
          <a:off x="4012406" y="51839586"/>
          <a:ext cx="967933" cy="310014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1">
          <a:spAutoFit/>
        </a:bodyPr>
        <a:lstStyle/>
        <a:p>
          <a:pPr algn="l"/>
          <a:r>
            <a:rPr kumimoji="1" lang="en-US" altLang="ja-JP" sz="1200" b="1">
              <a:solidFill>
                <a:sysClr val="windowText" lastClr="000000"/>
              </a:solidFill>
            </a:rPr>
            <a:t>2020/09/11</a:t>
          </a:r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316</xdr:row>
      <xdr:rowOff>11907</xdr:rowOff>
    </xdr:from>
    <xdr:to>
      <xdr:col>19</xdr:col>
      <xdr:colOff>220794</xdr:colOff>
      <xdr:row>348</xdr:row>
      <xdr:rowOff>117494</xdr:rowOff>
    </xdr:to>
    <xdr:pic>
      <xdr:nvPicPr>
        <xdr:cNvPr id="70" name="図 69">
          <a:extLst>
            <a:ext uri="{FF2B5EF4-FFF2-40B4-BE49-F238E27FC236}">
              <a16:creationId xmlns:a16="http://schemas.microsoft.com/office/drawing/2014/main" id="{3E79F14F-EBA0-4321-9213-D4A35359F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56447532"/>
          <a:ext cx="12317544" cy="5820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351</xdr:row>
      <xdr:rowOff>0</xdr:rowOff>
    </xdr:from>
    <xdr:to>
      <xdr:col>19</xdr:col>
      <xdr:colOff>135057</xdr:colOff>
      <xdr:row>383</xdr:row>
      <xdr:rowOff>96061</xdr:rowOff>
    </xdr:to>
    <xdr:pic>
      <xdr:nvPicPr>
        <xdr:cNvPr id="71" name="図 70">
          <a:extLst>
            <a:ext uri="{FF2B5EF4-FFF2-40B4-BE49-F238E27FC236}">
              <a16:creationId xmlns:a16="http://schemas.microsoft.com/office/drawing/2014/main" id="{A4709437-CCE0-4427-9A2D-38CD5BAD6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62686406"/>
          <a:ext cx="12231807" cy="5811061"/>
        </a:xfrm>
        <a:prstGeom prst="rect">
          <a:avLst/>
        </a:prstGeom>
      </xdr:spPr>
    </xdr:pic>
    <xdr:clientData/>
  </xdr:twoCellAnchor>
  <xdr:twoCellAnchor>
    <xdr:from>
      <xdr:col>5</xdr:col>
      <xdr:colOff>416719</xdr:colOff>
      <xdr:row>334</xdr:row>
      <xdr:rowOff>154781</xdr:rowOff>
    </xdr:from>
    <xdr:to>
      <xdr:col>6</xdr:col>
      <xdr:colOff>226218</xdr:colOff>
      <xdr:row>338</xdr:row>
      <xdr:rowOff>23812</xdr:rowOff>
    </xdr:to>
    <xdr:cxnSp macro="">
      <xdr:nvCxnSpPr>
        <xdr:cNvPr id="72" name="直線矢印コネクタ 71">
          <a:extLst>
            <a:ext uri="{FF2B5EF4-FFF2-40B4-BE49-F238E27FC236}">
              <a16:creationId xmlns:a16="http://schemas.microsoft.com/office/drawing/2014/main" id="{09F07D93-6EFE-43B6-AA8B-BE8FBACFF6E0}"/>
            </a:ext>
          </a:extLst>
        </xdr:cNvPr>
        <xdr:cNvCxnSpPr/>
      </xdr:nvCxnSpPr>
      <xdr:spPr>
        <a:xfrm flipV="1">
          <a:off x="3845719" y="59805094"/>
          <a:ext cx="428624" cy="583406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214312</xdr:colOff>
      <xdr:row>337</xdr:row>
      <xdr:rowOff>106930</xdr:rowOff>
    </xdr:from>
    <xdr:ext cx="967933" cy="310014"/>
    <xdr:sp macro="" textlink="">
      <xdr:nvSpPr>
        <xdr:cNvPr id="73" name="四角形: 角を丸くする 72">
          <a:extLst>
            <a:ext uri="{FF2B5EF4-FFF2-40B4-BE49-F238E27FC236}">
              <a16:creationId xmlns:a16="http://schemas.microsoft.com/office/drawing/2014/main" id="{46173C6A-C611-4107-845C-66E19639F8D1}"/>
            </a:ext>
          </a:extLst>
        </xdr:cNvPr>
        <xdr:cNvSpPr/>
      </xdr:nvSpPr>
      <xdr:spPr>
        <a:xfrm>
          <a:off x="3024187" y="60293024"/>
          <a:ext cx="967933" cy="310014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1">
          <a:spAutoFit/>
        </a:bodyPr>
        <a:lstStyle/>
        <a:p>
          <a:pPr algn="l"/>
          <a:r>
            <a:rPr kumimoji="1" lang="en-US" altLang="ja-JP" sz="1200" b="1">
              <a:solidFill>
                <a:sysClr val="windowText" lastClr="000000"/>
              </a:solidFill>
            </a:rPr>
            <a:t>2020/09/17</a:t>
          </a:r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4</xdr:col>
      <xdr:colOff>369094</xdr:colOff>
      <xdr:row>371</xdr:row>
      <xdr:rowOff>154781</xdr:rowOff>
    </xdr:from>
    <xdr:to>
      <xdr:col>5</xdr:col>
      <xdr:colOff>23812</xdr:colOff>
      <xdr:row>375</xdr:row>
      <xdr:rowOff>23812</xdr:rowOff>
    </xdr:to>
    <xdr:cxnSp macro="">
      <xdr:nvCxnSpPr>
        <xdr:cNvPr id="75" name="直線矢印コネクタ 74">
          <a:extLst>
            <a:ext uri="{FF2B5EF4-FFF2-40B4-BE49-F238E27FC236}">
              <a16:creationId xmlns:a16="http://schemas.microsoft.com/office/drawing/2014/main" id="{A5216EB7-B1CF-42B7-AB5F-C235CBE8182B}"/>
            </a:ext>
          </a:extLst>
        </xdr:cNvPr>
        <xdr:cNvCxnSpPr/>
      </xdr:nvCxnSpPr>
      <xdr:spPr>
        <a:xfrm>
          <a:off x="3178969" y="66413062"/>
          <a:ext cx="273843" cy="583406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583405</xdr:colOff>
      <xdr:row>370</xdr:row>
      <xdr:rowOff>71212</xdr:rowOff>
    </xdr:from>
    <xdr:ext cx="967933" cy="310014"/>
    <xdr:sp macro="" textlink="">
      <xdr:nvSpPr>
        <xdr:cNvPr id="76" name="四角形: 角を丸くする 75">
          <a:extLst>
            <a:ext uri="{FF2B5EF4-FFF2-40B4-BE49-F238E27FC236}">
              <a16:creationId xmlns:a16="http://schemas.microsoft.com/office/drawing/2014/main" id="{DFC5AED0-CAF1-43FC-B30E-277ABCEDE1DE}"/>
            </a:ext>
          </a:extLst>
        </xdr:cNvPr>
        <xdr:cNvSpPr/>
      </xdr:nvSpPr>
      <xdr:spPr>
        <a:xfrm>
          <a:off x="2774155" y="66150900"/>
          <a:ext cx="967933" cy="310014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1">
          <a:spAutoFit/>
        </a:bodyPr>
        <a:lstStyle/>
        <a:p>
          <a:pPr algn="l"/>
          <a:r>
            <a:rPr kumimoji="1" lang="en-US" altLang="ja-JP" sz="1200" b="1">
              <a:solidFill>
                <a:sysClr val="windowText" lastClr="000000"/>
              </a:solidFill>
            </a:rPr>
            <a:t>2020/11/06</a:t>
          </a:r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386</xdr:row>
      <xdr:rowOff>0</xdr:rowOff>
    </xdr:from>
    <xdr:to>
      <xdr:col>19</xdr:col>
      <xdr:colOff>173162</xdr:colOff>
      <xdr:row>418</xdr:row>
      <xdr:rowOff>96061</xdr:rowOff>
    </xdr:to>
    <xdr:pic>
      <xdr:nvPicPr>
        <xdr:cNvPr id="78" name="図 77">
          <a:extLst>
            <a:ext uri="{FF2B5EF4-FFF2-40B4-BE49-F238E27FC236}">
              <a16:creationId xmlns:a16="http://schemas.microsoft.com/office/drawing/2014/main" id="{031AD615-B79E-487F-BDBA-A361ED367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68937188"/>
          <a:ext cx="12269912" cy="5811061"/>
        </a:xfrm>
        <a:prstGeom prst="rect">
          <a:avLst/>
        </a:prstGeom>
      </xdr:spPr>
    </xdr:pic>
    <xdr:clientData/>
  </xdr:twoCellAnchor>
  <xdr:twoCellAnchor>
    <xdr:from>
      <xdr:col>4</xdr:col>
      <xdr:colOff>476250</xdr:colOff>
      <xdr:row>394</xdr:row>
      <xdr:rowOff>11906</xdr:rowOff>
    </xdr:from>
    <xdr:to>
      <xdr:col>5</xdr:col>
      <xdr:colOff>345281</xdr:colOff>
      <xdr:row>399</xdr:row>
      <xdr:rowOff>71438</xdr:rowOff>
    </xdr:to>
    <xdr:cxnSp macro="">
      <xdr:nvCxnSpPr>
        <xdr:cNvPr id="79" name="直線矢印コネクタ 78">
          <a:extLst>
            <a:ext uri="{FF2B5EF4-FFF2-40B4-BE49-F238E27FC236}">
              <a16:creationId xmlns:a16="http://schemas.microsoft.com/office/drawing/2014/main" id="{8B92B8E1-0A41-4B59-B2D5-CB9295D82459}"/>
            </a:ext>
          </a:extLst>
        </xdr:cNvPr>
        <xdr:cNvCxnSpPr/>
      </xdr:nvCxnSpPr>
      <xdr:spPr>
        <a:xfrm flipV="1">
          <a:off x="3286125" y="70377844"/>
          <a:ext cx="488156" cy="952500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23811</xdr:colOff>
      <xdr:row>399</xdr:row>
      <xdr:rowOff>71213</xdr:rowOff>
    </xdr:from>
    <xdr:ext cx="967933" cy="310014"/>
    <xdr:sp macro="" textlink="">
      <xdr:nvSpPr>
        <xdr:cNvPr id="80" name="四角形: 角を丸くする 79">
          <a:extLst>
            <a:ext uri="{FF2B5EF4-FFF2-40B4-BE49-F238E27FC236}">
              <a16:creationId xmlns:a16="http://schemas.microsoft.com/office/drawing/2014/main" id="{89327B1A-430F-4ABB-AFEB-578274E7A417}"/>
            </a:ext>
          </a:extLst>
        </xdr:cNvPr>
        <xdr:cNvSpPr/>
      </xdr:nvSpPr>
      <xdr:spPr>
        <a:xfrm>
          <a:off x="2833686" y="71330119"/>
          <a:ext cx="967933" cy="310014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1">
          <a:spAutoFit/>
        </a:bodyPr>
        <a:lstStyle/>
        <a:p>
          <a:pPr algn="l"/>
          <a:r>
            <a:rPr kumimoji="1" lang="en-US" altLang="ja-JP" sz="1200" b="1">
              <a:solidFill>
                <a:sysClr val="windowText" lastClr="000000"/>
              </a:solidFill>
            </a:rPr>
            <a:t>2020/11/23</a:t>
          </a:r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421</xdr:row>
      <xdr:rowOff>0</xdr:rowOff>
    </xdr:from>
    <xdr:to>
      <xdr:col>19</xdr:col>
      <xdr:colOff>163636</xdr:colOff>
      <xdr:row>453</xdr:row>
      <xdr:rowOff>96061</xdr:rowOff>
    </xdr:to>
    <xdr:pic>
      <xdr:nvPicPr>
        <xdr:cNvPr id="87" name="図 86">
          <a:extLst>
            <a:ext uri="{FF2B5EF4-FFF2-40B4-BE49-F238E27FC236}">
              <a16:creationId xmlns:a16="http://schemas.microsoft.com/office/drawing/2014/main" id="{AED41B67-CEE4-4B5E-BE86-EDFD63F97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75187969"/>
          <a:ext cx="12260386" cy="5811061"/>
        </a:xfrm>
        <a:prstGeom prst="rect">
          <a:avLst/>
        </a:prstGeom>
      </xdr:spPr>
    </xdr:pic>
    <xdr:clientData/>
  </xdr:twoCellAnchor>
  <xdr:twoCellAnchor>
    <xdr:from>
      <xdr:col>11</xdr:col>
      <xdr:colOff>71437</xdr:colOff>
      <xdr:row>441</xdr:row>
      <xdr:rowOff>35718</xdr:rowOff>
    </xdr:from>
    <xdr:to>
      <xdr:col>11</xdr:col>
      <xdr:colOff>452437</xdr:colOff>
      <xdr:row>443</xdr:row>
      <xdr:rowOff>166688</xdr:rowOff>
    </xdr:to>
    <xdr:cxnSp macro="">
      <xdr:nvCxnSpPr>
        <xdr:cNvPr id="84" name="直線矢印コネクタ 83">
          <a:extLst>
            <a:ext uri="{FF2B5EF4-FFF2-40B4-BE49-F238E27FC236}">
              <a16:creationId xmlns:a16="http://schemas.microsoft.com/office/drawing/2014/main" id="{B5BDD9CA-9BCD-4FA6-86EE-691A06F28B59}"/>
            </a:ext>
          </a:extLst>
        </xdr:cNvPr>
        <xdr:cNvCxnSpPr/>
      </xdr:nvCxnSpPr>
      <xdr:spPr>
        <a:xfrm flipV="1">
          <a:off x="7215187" y="78795562"/>
          <a:ext cx="381000" cy="488157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47624</xdr:colOff>
      <xdr:row>443</xdr:row>
      <xdr:rowOff>106931</xdr:rowOff>
    </xdr:from>
    <xdr:ext cx="887701" cy="310014"/>
    <xdr:sp macro="" textlink="">
      <xdr:nvSpPr>
        <xdr:cNvPr id="85" name="四角形: 角を丸くする 84">
          <a:extLst>
            <a:ext uri="{FF2B5EF4-FFF2-40B4-BE49-F238E27FC236}">
              <a16:creationId xmlns:a16="http://schemas.microsoft.com/office/drawing/2014/main" id="{940340E1-8B0F-4A2B-A7D4-612ABF1BD146}"/>
            </a:ext>
          </a:extLst>
        </xdr:cNvPr>
        <xdr:cNvSpPr/>
      </xdr:nvSpPr>
      <xdr:spPr>
        <a:xfrm>
          <a:off x="6572249" y="79223962"/>
          <a:ext cx="887701" cy="310014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1">
          <a:spAutoFit/>
        </a:bodyPr>
        <a:lstStyle/>
        <a:p>
          <a:pPr algn="l"/>
          <a:r>
            <a:rPr kumimoji="1" lang="en-US" altLang="ja-JP" sz="1200" b="1">
              <a:solidFill>
                <a:sysClr val="windowText" lastClr="000000"/>
              </a:solidFill>
            </a:rPr>
            <a:t>2021/2/19</a:t>
          </a:r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456</xdr:row>
      <xdr:rowOff>0</xdr:rowOff>
    </xdr:from>
    <xdr:to>
      <xdr:col>19</xdr:col>
      <xdr:colOff>173162</xdr:colOff>
      <xdr:row>488</xdr:row>
      <xdr:rowOff>105587</xdr:rowOff>
    </xdr:to>
    <xdr:pic>
      <xdr:nvPicPr>
        <xdr:cNvPr id="89" name="図 88">
          <a:extLst>
            <a:ext uri="{FF2B5EF4-FFF2-40B4-BE49-F238E27FC236}">
              <a16:creationId xmlns:a16="http://schemas.microsoft.com/office/drawing/2014/main" id="{EA1469B8-9602-49FD-B7F9-F984BFFB6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81438750"/>
          <a:ext cx="12269912" cy="5820587"/>
        </a:xfrm>
        <a:prstGeom prst="rect">
          <a:avLst/>
        </a:prstGeom>
      </xdr:spPr>
    </xdr:pic>
    <xdr:clientData/>
  </xdr:twoCellAnchor>
  <xdr:twoCellAnchor>
    <xdr:from>
      <xdr:col>3</xdr:col>
      <xdr:colOff>226219</xdr:colOff>
      <xdr:row>476</xdr:row>
      <xdr:rowOff>47625</xdr:rowOff>
    </xdr:from>
    <xdr:to>
      <xdr:col>4</xdr:col>
      <xdr:colOff>47625</xdr:colOff>
      <xdr:row>478</xdr:row>
      <xdr:rowOff>35718</xdr:rowOff>
    </xdr:to>
    <xdr:cxnSp macro="">
      <xdr:nvCxnSpPr>
        <xdr:cNvPr id="90" name="直線矢印コネクタ 89">
          <a:extLst>
            <a:ext uri="{FF2B5EF4-FFF2-40B4-BE49-F238E27FC236}">
              <a16:creationId xmlns:a16="http://schemas.microsoft.com/office/drawing/2014/main" id="{7308CE37-A3DB-4327-9448-623DECA19DAE}"/>
            </a:ext>
          </a:extLst>
        </xdr:cNvPr>
        <xdr:cNvCxnSpPr/>
      </xdr:nvCxnSpPr>
      <xdr:spPr>
        <a:xfrm>
          <a:off x="2416969" y="85058250"/>
          <a:ext cx="440531" cy="345281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178593</xdr:colOff>
      <xdr:row>474</xdr:row>
      <xdr:rowOff>83118</xdr:rowOff>
    </xdr:from>
    <xdr:ext cx="887701" cy="310014"/>
    <xdr:sp macro="" textlink="">
      <xdr:nvSpPr>
        <xdr:cNvPr id="91" name="四角形: 角を丸くする 90">
          <a:extLst>
            <a:ext uri="{FF2B5EF4-FFF2-40B4-BE49-F238E27FC236}">
              <a16:creationId xmlns:a16="http://schemas.microsoft.com/office/drawing/2014/main" id="{70AC7DD3-9963-4526-A273-F0ADF2A2FED2}"/>
            </a:ext>
          </a:extLst>
        </xdr:cNvPr>
        <xdr:cNvSpPr/>
      </xdr:nvSpPr>
      <xdr:spPr>
        <a:xfrm>
          <a:off x="1750218" y="84736556"/>
          <a:ext cx="887701" cy="310014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1">
          <a:spAutoFit/>
        </a:bodyPr>
        <a:lstStyle/>
        <a:p>
          <a:pPr algn="l"/>
          <a:r>
            <a:rPr kumimoji="1" lang="en-US" altLang="ja-JP" sz="1200" b="1">
              <a:solidFill>
                <a:sysClr val="windowText" lastClr="000000"/>
              </a:solidFill>
            </a:rPr>
            <a:t>2021/2/26</a:t>
          </a:r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27" sqref="F27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x14ac:dyDescent="0.4">
      <c r="A1" s="1" t="s">
        <v>7</v>
      </c>
      <c r="C1" t="s">
        <v>35</v>
      </c>
    </row>
    <row r="2" spans="1:18" x14ac:dyDescent="0.4">
      <c r="A2" s="1" t="s">
        <v>8</v>
      </c>
      <c r="C2" t="s">
        <v>37</v>
      </c>
    </row>
    <row r="3" spans="1:18" x14ac:dyDescent="0.4">
      <c r="A3" s="1" t="s">
        <v>10</v>
      </c>
      <c r="C3" s="29">
        <v>100000</v>
      </c>
    </row>
    <row r="4" spans="1:18" x14ac:dyDescent="0.4">
      <c r="A4" s="1" t="s">
        <v>11</v>
      </c>
      <c r="C4" s="29" t="s">
        <v>13</v>
      </c>
    </row>
    <row r="5" spans="1:18" ht="19.5" thickBot="1" x14ac:dyDescent="0.45">
      <c r="A5" s="1" t="s">
        <v>12</v>
      </c>
      <c r="C5" s="29" t="s">
        <v>33</v>
      </c>
    </row>
    <row r="6" spans="1:18" ht="19.5" thickBot="1" x14ac:dyDescent="0.45">
      <c r="A6" s="24" t="s">
        <v>0</v>
      </c>
      <c r="B6" s="24" t="s">
        <v>1</v>
      </c>
      <c r="C6" s="24" t="s">
        <v>1</v>
      </c>
      <c r="D6" s="48" t="s">
        <v>24</v>
      </c>
      <c r="E6" s="25"/>
      <c r="F6" s="26"/>
      <c r="G6" s="86" t="s">
        <v>3</v>
      </c>
      <c r="H6" s="87"/>
      <c r="I6" s="93"/>
      <c r="J6" s="86" t="s">
        <v>22</v>
      </c>
      <c r="K6" s="87"/>
      <c r="L6" s="93"/>
      <c r="M6" s="86" t="s">
        <v>23</v>
      </c>
      <c r="N6" s="87"/>
      <c r="O6" s="93"/>
    </row>
    <row r="7" spans="1:18" ht="19.5" thickBot="1" x14ac:dyDescent="0.45">
      <c r="A7" s="27"/>
      <c r="B7" s="27" t="s">
        <v>2</v>
      </c>
      <c r="C7" s="64" t="s">
        <v>28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9.5" thickBot="1" x14ac:dyDescent="0.45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90" t="s">
        <v>22</v>
      </c>
      <c r="K8" s="91"/>
      <c r="L8" s="92"/>
      <c r="M8" s="90"/>
      <c r="N8" s="91"/>
      <c r="O8" s="92"/>
    </row>
    <row r="9" spans="1:18" x14ac:dyDescent="0.4">
      <c r="A9" s="9">
        <v>1</v>
      </c>
      <c r="B9" s="23">
        <v>43944</v>
      </c>
      <c r="C9" s="50">
        <v>2</v>
      </c>
      <c r="D9" s="54">
        <v>1.27</v>
      </c>
      <c r="E9" s="55">
        <v>1.5</v>
      </c>
      <c r="F9" s="56">
        <v>2</v>
      </c>
      <c r="G9" s="22">
        <f>IF(D9="","",G8+M9)</f>
        <v>103810</v>
      </c>
      <c r="H9" s="22">
        <f t="shared" ref="H9" si="0">IF(E9="","",H8+N9)</f>
        <v>104500</v>
      </c>
      <c r="I9" s="22">
        <f>IF(F9="","",I8+O9)</f>
        <v>106000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3810</v>
      </c>
      <c r="N9" s="42">
        <f>IF(E9="","",K9*E9)</f>
        <v>4500</v>
      </c>
      <c r="O9" s="43">
        <f>IF(F9="","",L9*F9)</f>
        <v>6000</v>
      </c>
      <c r="P9" s="40"/>
      <c r="Q9" s="40"/>
      <c r="R9" s="40"/>
    </row>
    <row r="10" spans="1:18" x14ac:dyDescent="0.4">
      <c r="A10" s="9">
        <v>2</v>
      </c>
      <c r="B10" s="5">
        <v>43952</v>
      </c>
      <c r="C10" s="47">
        <v>2</v>
      </c>
      <c r="D10" s="57">
        <v>1.27</v>
      </c>
      <c r="E10" s="58">
        <v>-1</v>
      </c>
      <c r="F10" s="59">
        <v>-1</v>
      </c>
      <c r="G10" s="22">
        <f>IF(D10="","",G9+M10)</f>
        <v>107765.16099999999</v>
      </c>
      <c r="H10" s="22">
        <f t="shared" ref="H10:H42" si="1">IF(E10="","",H9+N10)</f>
        <v>101365</v>
      </c>
      <c r="I10" s="22">
        <f t="shared" ref="I10:I42" si="2">IF(F10="","",I9+O10)</f>
        <v>102820</v>
      </c>
      <c r="J10" s="44">
        <f t="shared" ref="J10:J12" si="3">IF(G9="","",G9*0.03)</f>
        <v>3114.2999999999997</v>
      </c>
      <c r="K10" s="45">
        <f t="shared" ref="K10:K12" si="4">IF(H9="","",H9*0.03)</f>
        <v>3135</v>
      </c>
      <c r="L10" s="46">
        <f t="shared" ref="L10:L12" si="5">IF(I9="","",I9*0.03)</f>
        <v>3180</v>
      </c>
      <c r="M10" s="44">
        <f t="shared" ref="M10:M12" si="6">IF(D10="","",J10*D10)</f>
        <v>3955.1609999999996</v>
      </c>
      <c r="N10" s="45">
        <f t="shared" ref="N10:N12" si="7">IF(E10="","",K10*E10)</f>
        <v>-3135</v>
      </c>
      <c r="O10" s="46">
        <f t="shared" ref="O10:O12" si="8">IF(F10="","",L10*F10)</f>
        <v>-3180</v>
      </c>
      <c r="P10" s="40"/>
      <c r="Q10" s="40"/>
      <c r="R10" s="40"/>
    </row>
    <row r="11" spans="1:18" x14ac:dyDescent="0.4">
      <c r="A11" s="9">
        <v>3</v>
      </c>
      <c r="B11" s="5">
        <v>43959</v>
      </c>
      <c r="C11" s="47">
        <v>1</v>
      </c>
      <c r="D11" s="57">
        <v>1.27</v>
      </c>
      <c r="E11" s="58">
        <v>1.5</v>
      </c>
      <c r="F11" s="85">
        <v>2</v>
      </c>
      <c r="G11" s="22">
        <f t="shared" ref="G11:G42" si="9">IF(D11="","",G10+M11)</f>
        <v>111871.01363409999</v>
      </c>
      <c r="H11" s="22">
        <f t="shared" si="1"/>
        <v>105926.425</v>
      </c>
      <c r="I11" s="22">
        <f>IF(F11="","",I10+O11)</f>
        <v>108989.2</v>
      </c>
      <c r="J11" s="44">
        <f t="shared" si="3"/>
        <v>3232.9548299999997</v>
      </c>
      <c r="K11" s="45">
        <f t="shared" si="4"/>
        <v>3040.95</v>
      </c>
      <c r="L11" s="46">
        <f t="shared" si="5"/>
        <v>3084.6</v>
      </c>
      <c r="M11" s="44">
        <f t="shared" si="6"/>
        <v>4105.8526340999997</v>
      </c>
      <c r="N11" s="45">
        <f t="shared" si="7"/>
        <v>4561.4249999999993</v>
      </c>
      <c r="O11" s="46">
        <f t="shared" si="8"/>
        <v>6169.2</v>
      </c>
      <c r="P11" s="40" t="s">
        <v>38</v>
      </c>
      <c r="Q11" s="40"/>
      <c r="R11" s="40"/>
    </row>
    <row r="12" spans="1:18" x14ac:dyDescent="0.4">
      <c r="A12" s="9">
        <v>4</v>
      </c>
      <c r="B12" s="5">
        <v>43998</v>
      </c>
      <c r="C12" s="47">
        <v>1</v>
      </c>
      <c r="D12" s="57">
        <v>-1</v>
      </c>
      <c r="E12" s="58">
        <v>-1</v>
      </c>
      <c r="F12" s="59">
        <f>-----------1</f>
        <v>-1</v>
      </c>
      <c r="G12" s="22">
        <f t="shared" si="9"/>
        <v>108514.88322507699</v>
      </c>
      <c r="H12" s="22">
        <f t="shared" si="1"/>
        <v>102748.63225000001</v>
      </c>
      <c r="I12" s="22">
        <f t="shared" si="2"/>
        <v>105719.52399999999</v>
      </c>
      <c r="J12" s="44">
        <f t="shared" si="3"/>
        <v>3356.1304090229996</v>
      </c>
      <c r="K12" s="45">
        <f t="shared" si="4"/>
        <v>3177.7927500000001</v>
      </c>
      <c r="L12" s="46">
        <f t="shared" si="5"/>
        <v>3269.6759999999999</v>
      </c>
      <c r="M12" s="44">
        <f t="shared" si="6"/>
        <v>-3356.1304090229996</v>
      </c>
      <c r="N12" s="45">
        <f t="shared" si="7"/>
        <v>-3177.7927500000001</v>
      </c>
      <c r="O12" s="46">
        <f t="shared" si="8"/>
        <v>-3269.6759999999999</v>
      </c>
      <c r="P12" s="40"/>
      <c r="Q12" s="40"/>
      <c r="R12" s="40"/>
    </row>
    <row r="13" spans="1:18" x14ac:dyDescent="0.4">
      <c r="A13" s="9">
        <v>5</v>
      </c>
      <c r="B13" s="5">
        <v>44001</v>
      </c>
      <c r="C13" s="47">
        <v>2</v>
      </c>
      <c r="D13" s="57">
        <v>1.27</v>
      </c>
      <c r="E13" s="58">
        <v>1.5</v>
      </c>
      <c r="F13" s="80">
        <v>2</v>
      </c>
      <c r="G13" s="22">
        <f t="shared" si="9"/>
        <v>112649.30027595242</v>
      </c>
      <c r="H13" s="22">
        <f t="shared" si="1"/>
        <v>107372.32070125001</v>
      </c>
      <c r="I13" s="22">
        <f t="shared" si="2"/>
        <v>112062.69544</v>
      </c>
      <c r="J13" s="44">
        <f t="shared" ref="J13:J58" si="10">IF(G12="","",G12*0.03)</f>
        <v>3255.4464967523095</v>
      </c>
      <c r="K13" s="45">
        <f t="shared" ref="K13:K58" si="11">IF(H12="","",H12*0.03)</f>
        <v>3082.4589675000002</v>
      </c>
      <c r="L13" s="46">
        <f t="shared" ref="L13:L58" si="12">IF(I12="","",I12*0.03)</f>
        <v>3171.5857199999996</v>
      </c>
      <c r="M13" s="44">
        <f t="shared" ref="M13:M58" si="13">IF(D13="","",J13*D13)</f>
        <v>4134.4170508754332</v>
      </c>
      <c r="N13" s="45">
        <f t="shared" ref="N13:N58" si="14">IF(E13="","",K13*E13)</f>
        <v>4623.6884512500001</v>
      </c>
      <c r="O13" s="46">
        <f t="shared" ref="O13:O58" si="15">IF(F13="","",L13*F13)</f>
        <v>6343.1714399999992</v>
      </c>
      <c r="P13" s="40"/>
      <c r="Q13" s="40"/>
      <c r="R13" s="40"/>
    </row>
    <row r="14" spans="1:18" x14ac:dyDescent="0.4">
      <c r="A14" s="9">
        <v>6</v>
      </c>
      <c r="B14" s="5">
        <v>44013</v>
      </c>
      <c r="C14" s="47">
        <v>2</v>
      </c>
      <c r="D14" s="57">
        <v>-1</v>
      </c>
      <c r="E14" s="58">
        <v>-1</v>
      </c>
      <c r="F14" s="59">
        <v>-1</v>
      </c>
      <c r="G14" s="22">
        <f t="shared" si="9"/>
        <v>109269.82126767385</v>
      </c>
      <c r="H14" s="22">
        <f t="shared" si="1"/>
        <v>104151.15108021251</v>
      </c>
      <c r="I14" s="22">
        <f t="shared" si="2"/>
        <v>108700.8145768</v>
      </c>
      <c r="J14" s="44">
        <f t="shared" si="10"/>
        <v>3379.4790082785726</v>
      </c>
      <c r="K14" s="45">
        <f t="shared" si="11"/>
        <v>3221.1696210374998</v>
      </c>
      <c r="L14" s="46">
        <f t="shared" si="12"/>
        <v>3361.8808631999996</v>
      </c>
      <c r="M14" s="44">
        <f t="shared" si="13"/>
        <v>-3379.4790082785726</v>
      </c>
      <c r="N14" s="45">
        <f t="shared" si="14"/>
        <v>-3221.1696210374998</v>
      </c>
      <c r="O14" s="46">
        <f t="shared" si="15"/>
        <v>-3361.8808631999996</v>
      </c>
      <c r="P14" s="40"/>
      <c r="Q14" s="40"/>
      <c r="R14" s="40"/>
    </row>
    <row r="15" spans="1:18" x14ac:dyDescent="0.4">
      <c r="A15" s="9">
        <v>7</v>
      </c>
      <c r="B15" s="5">
        <v>44056</v>
      </c>
      <c r="C15" s="47">
        <v>1</v>
      </c>
      <c r="D15" s="57">
        <v>-1</v>
      </c>
      <c r="E15" s="58">
        <v>-1</v>
      </c>
      <c r="F15" s="59">
        <v>-1</v>
      </c>
      <c r="G15" s="22">
        <f t="shared" si="9"/>
        <v>105991.72662964363</v>
      </c>
      <c r="H15" s="22">
        <f t="shared" si="1"/>
        <v>101026.61654780613</v>
      </c>
      <c r="I15" s="22">
        <f t="shared" si="2"/>
        <v>105439.79013949599</v>
      </c>
      <c r="J15" s="44">
        <f t="shared" si="10"/>
        <v>3278.0946380302153</v>
      </c>
      <c r="K15" s="45">
        <f t="shared" si="11"/>
        <v>3124.5345324063751</v>
      </c>
      <c r="L15" s="46">
        <f t="shared" si="12"/>
        <v>3261.0244373039995</v>
      </c>
      <c r="M15" s="44">
        <f t="shared" si="13"/>
        <v>-3278.0946380302153</v>
      </c>
      <c r="N15" s="45">
        <f t="shared" si="14"/>
        <v>-3124.5345324063751</v>
      </c>
      <c r="O15" s="46">
        <f t="shared" si="15"/>
        <v>-3261.0244373039995</v>
      </c>
      <c r="P15" s="40"/>
      <c r="Q15" s="40"/>
      <c r="R15" s="40"/>
    </row>
    <row r="16" spans="1:18" x14ac:dyDescent="0.4">
      <c r="A16" s="9">
        <v>8</v>
      </c>
      <c r="B16" s="5">
        <v>44068</v>
      </c>
      <c r="C16" s="47">
        <v>1</v>
      </c>
      <c r="D16" s="57">
        <v>1.27</v>
      </c>
      <c r="E16" s="58">
        <v>1.5</v>
      </c>
      <c r="F16" s="59">
        <v>2</v>
      </c>
      <c r="G16" s="22">
        <f t="shared" si="9"/>
        <v>110030.01141423306</v>
      </c>
      <c r="H16" s="22">
        <f t="shared" si="1"/>
        <v>105572.81429245741</v>
      </c>
      <c r="I16" s="22">
        <f t="shared" si="2"/>
        <v>111766.17754786575</v>
      </c>
      <c r="J16" s="44">
        <f t="shared" si="10"/>
        <v>3179.7517988893087</v>
      </c>
      <c r="K16" s="45">
        <f t="shared" si="11"/>
        <v>3030.798496434184</v>
      </c>
      <c r="L16" s="46">
        <f t="shared" si="12"/>
        <v>3163.1937041848796</v>
      </c>
      <c r="M16" s="44">
        <f t="shared" si="13"/>
        <v>4038.2847845894221</v>
      </c>
      <c r="N16" s="45">
        <f t="shared" si="14"/>
        <v>4546.1977446512756</v>
      </c>
      <c r="O16" s="46">
        <f t="shared" si="15"/>
        <v>6326.3874083697592</v>
      </c>
      <c r="P16" s="40"/>
      <c r="Q16" s="40"/>
      <c r="R16" s="40"/>
    </row>
    <row r="17" spans="1:18" x14ac:dyDescent="0.4">
      <c r="A17" s="9">
        <v>9</v>
      </c>
      <c r="B17" s="5">
        <v>44085</v>
      </c>
      <c r="C17" s="47">
        <v>1</v>
      </c>
      <c r="D17" s="57">
        <v>-1</v>
      </c>
      <c r="E17" s="58">
        <v>-1</v>
      </c>
      <c r="F17" s="59">
        <v>-1</v>
      </c>
      <c r="G17" s="22">
        <f t="shared" si="9"/>
        <v>106729.11107180607</v>
      </c>
      <c r="H17" s="22">
        <f t="shared" si="1"/>
        <v>102405.62986368369</v>
      </c>
      <c r="I17" s="22">
        <f t="shared" si="2"/>
        <v>108413.19222142978</v>
      </c>
      <c r="J17" s="44">
        <f t="shared" si="10"/>
        <v>3300.9003424269918</v>
      </c>
      <c r="K17" s="45">
        <f t="shared" si="11"/>
        <v>3167.1844287737222</v>
      </c>
      <c r="L17" s="46">
        <f t="shared" si="12"/>
        <v>3352.9853264359722</v>
      </c>
      <c r="M17" s="44">
        <f t="shared" si="13"/>
        <v>-3300.9003424269918</v>
      </c>
      <c r="N17" s="45">
        <f t="shared" si="14"/>
        <v>-3167.1844287737222</v>
      </c>
      <c r="O17" s="46">
        <f t="shared" si="15"/>
        <v>-3352.9853264359722</v>
      </c>
      <c r="P17" s="40"/>
      <c r="Q17" s="40"/>
      <c r="R17" s="40"/>
    </row>
    <row r="18" spans="1:18" x14ac:dyDescent="0.4">
      <c r="A18" s="9">
        <v>10</v>
      </c>
      <c r="B18" s="5">
        <v>44091</v>
      </c>
      <c r="C18" s="47">
        <v>2</v>
      </c>
      <c r="D18" s="57">
        <v>1.27</v>
      </c>
      <c r="E18" s="58">
        <v>1.5</v>
      </c>
      <c r="F18" s="85">
        <v>2</v>
      </c>
      <c r="G18" s="22">
        <f t="shared" si="9"/>
        <v>110795.49020364188</v>
      </c>
      <c r="H18" s="22">
        <f t="shared" si="1"/>
        <v>107013.88320754946</v>
      </c>
      <c r="I18" s="22">
        <f t="shared" si="2"/>
        <v>114917.98375471556</v>
      </c>
      <c r="J18" s="44">
        <f t="shared" si="10"/>
        <v>3201.8733321541818</v>
      </c>
      <c r="K18" s="45">
        <f t="shared" si="11"/>
        <v>3072.1688959105104</v>
      </c>
      <c r="L18" s="46">
        <f t="shared" si="12"/>
        <v>3252.3957666428932</v>
      </c>
      <c r="M18" s="44">
        <f t="shared" si="13"/>
        <v>4066.3791318358108</v>
      </c>
      <c r="N18" s="45">
        <f t="shared" si="14"/>
        <v>4608.2533438657656</v>
      </c>
      <c r="O18" s="46">
        <f t="shared" si="15"/>
        <v>6504.7915332857865</v>
      </c>
      <c r="P18" s="40"/>
      <c r="Q18" s="40"/>
      <c r="R18" s="40"/>
    </row>
    <row r="19" spans="1:18" x14ac:dyDescent="0.4">
      <c r="A19" s="9">
        <v>11</v>
      </c>
      <c r="B19" s="5">
        <v>44141</v>
      </c>
      <c r="C19" s="47">
        <v>2</v>
      </c>
      <c r="D19" s="57">
        <v>-1</v>
      </c>
      <c r="E19" s="58">
        <v>-1</v>
      </c>
      <c r="F19" s="59">
        <v>-1</v>
      </c>
      <c r="G19" s="22">
        <f t="shared" si="9"/>
        <v>107471.62549753263</v>
      </c>
      <c r="H19" s="22">
        <f t="shared" si="1"/>
        <v>103803.46671132298</v>
      </c>
      <c r="I19" s="22">
        <f t="shared" si="2"/>
        <v>111470.4442420741</v>
      </c>
      <c r="J19" s="44">
        <f t="shared" si="10"/>
        <v>3323.8647061092561</v>
      </c>
      <c r="K19" s="45">
        <f t="shared" si="11"/>
        <v>3210.4164962264836</v>
      </c>
      <c r="L19" s="46">
        <f t="shared" si="12"/>
        <v>3447.5395126414669</v>
      </c>
      <c r="M19" s="44">
        <f t="shared" si="13"/>
        <v>-3323.8647061092561</v>
      </c>
      <c r="N19" s="45">
        <f t="shared" si="14"/>
        <v>-3210.4164962264836</v>
      </c>
      <c r="O19" s="46">
        <f t="shared" si="15"/>
        <v>-3447.5395126414669</v>
      </c>
      <c r="P19" s="40"/>
      <c r="Q19" s="40"/>
      <c r="R19" s="40"/>
    </row>
    <row r="20" spans="1:18" x14ac:dyDescent="0.4">
      <c r="A20" s="9">
        <v>12</v>
      </c>
      <c r="B20" s="5">
        <v>44158</v>
      </c>
      <c r="C20" s="47">
        <v>1</v>
      </c>
      <c r="D20" s="57">
        <v>-1</v>
      </c>
      <c r="E20" s="58">
        <v>-1</v>
      </c>
      <c r="F20" s="59">
        <v>-1</v>
      </c>
      <c r="G20" s="22">
        <f t="shared" si="9"/>
        <v>104247.47673260665</v>
      </c>
      <c r="H20" s="22">
        <f t="shared" si="1"/>
        <v>100689.3627099833</v>
      </c>
      <c r="I20" s="22">
        <f t="shared" si="2"/>
        <v>108126.33091481187</v>
      </c>
      <c r="J20" s="44">
        <f t="shared" si="10"/>
        <v>3224.1487649259789</v>
      </c>
      <c r="K20" s="45">
        <f t="shared" si="11"/>
        <v>3114.1040013396891</v>
      </c>
      <c r="L20" s="46">
        <f t="shared" si="12"/>
        <v>3344.1133272622228</v>
      </c>
      <c r="M20" s="44">
        <f t="shared" si="13"/>
        <v>-3224.1487649259789</v>
      </c>
      <c r="N20" s="45">
        <f t="shared" si="14"/>
        <v>-3114.1040013396891</v>
      </c>
      <c r="O20" s="46">
        <f t="shared" si="15"/>
        <v>-3344.1133272622228</v>
      </c>
      <c r="P20" s="40"/>
      <c r="Q20" s="40"/>
      <c r="R20" s="40"/>
    </row>
    <row r="21" spans="1:18" x14ac:dyDescent="0.4">
      <c r="A21" s="9">
        <v>13</v>
      </c>
      <c r="B21" s="5">
        <v>44246</v>
      </c>
      <c r="C21" s="47">
        <v>2</v>
      </c>
      <c r="D21" s="57">
        <v>-1</v>
      </c>
      <c r="E21" s="58">
        <v>-1</v>
      </c>
      <c r="F21" s="59">
        <v>-1</v>
      </c>
      <c r="G21" s="22">
        <f t="shared" si="9"/>
        <v>101120.05243062845</v>
      </c>
      <c r="H21" s="22">
        <f t="shared" si="1"/>
        <v>97668.681828683795</v>
      </c>
      <c r="I21" s="22">
        <f t="shared" si="2"/>
        <v>104882.54098736751</v>
      </c>
      <c r="J21" s="44">
        <f t="shared" si="10"/>
        <v>3127.4243019781993</v>
      </c>
      <c r="K21" s="45">
        <f t="shared" si="11"/>
        <v>3020.6808812994987</v>
      </c>
      <c r="L21" s="46">
        <f t="shared" si="12"/>
        <v>3243.7899274443562</v>
      </c>
      <c r="M21" s="44">
        <f t="shared" si="13"/>
        <v>-3127.4243019781993</v>
      </c>
      <c r="N21" s="45">
        <f t="shared" si="14"/>
        <v>-3020.6808812994987</v>
      </c>
      <c r="O21" s="46">
        <f t="shared" si="15"/>
        <v>-3243.7899274443562</v>
      </c>
      <c r="P21" s="40"/>
      <c r="Q21" s="40"/>
      <c r="R21" s="40"/>
    </row>
    <row r="22" spans="1:18" x14ac:dyDescent="0.4">
      <c r="A22" s="9">
        <v>14</v>
      </c>
      <c r="B22" s="5">
        <v>44253</v>
      </c>
      <c r="C22" s="47">
        <v>1</v>
      </c>
      <c r="D22" s="57">
        <v>1.27</v>
      </c>
      <c r="E22" s="58">
        <v>1.5</v>
      </c>
      <c r="F22" s="85">
        <v>2</v>
      </c>
      <c r="G22" s="22">
        <f t="shared" si="9"/>
        <v>104972.72642823539</v>
      </c>
      <c r="H22" s="22">
        <f t="shared" si="1"/>
        <v>102063.77251097457</v>
      </c>
      <c r="I22" s="22">
        <f t="shared" si="2"/>
        <v>111175.49344660956</v>
      </c>
      <c r="J22" s="44">
        <f t="shared" si="10"/>
        <v>3033.6015729188534</v>
      </c>
      <c r="K22" s="45">
        <f t="shared" si="11"/>
        <v>2930.0604548605138</v>
      </c>
      <c r="L22" s="46">
        <f t="shared" si="12"/>
        <v>3146.4762296210251</v>
      </c>
      <c r="M22" s="44">
        <f t="shared" si="13"/>
        <v>3852.6739976069439</v>
      </c>
      <c r="N22" s="45">
        <f t="shared" si="14"/>
        <v>4395.0906822907709</v>
      </c>
      <c r="O22" s="46">
        <f t="shared" si="15"/>
        <v>6292.9524592420503</v>
      </c>
      <c r="P22" s="40"/>
      <c r="Q22" s="40"/>
      <c r="R22" s="40"/>
    </row>
    <row r="23" spans="1:18" x14ac:dyDescent="0.4">
      <c r="A23" s="9">
        <v>15</v>
      </c>
      <c r="B23" s="5"/>
      <c r="C23" s="47"/>
      <c r="D23" s="57"/>
      <c r="E23" s="58"/>
      <c r="F23" s="80"/>
      <c r="G23" s="22" t="str">
        <f t="shared" si="9"/>
        <v/>
      </c>
      <c r="H23" s="22" t="str">
        <f t="shared" si="1"/>
        <v/>
      </c>
      <c r="I23" s="22" t="str">
        <f t="shared" si="2"/>
        <v/>
      </c>
      <c r="J23" s="44">
        <f t="shared" si="10"/>
        <v>3149.1817928470614</v>
      </c>
      <c r="K23" s="45">
        <f t="shared" si="11"/>
        <v>3061.9131753292368</v>
      </c>
      <c r="L23" s="46">
        <f t="shared" si="12"/>
        <v>3335.2648033982864</v>
      </c>
      <c r="M23" s="44" t="str">
        <f t="shared" si="13"/>
        <v/>
      </c>
      <c r="N23" s="45" t="str">
        <f t="shared" si="14"/>
        <v/>
      </c>
      <c r="O23" s="46" t="str">
        <f t="shared" si="15"/>
        <v/>
      </c>
      <c r="P23" s="40"/>
      <c r="Q23" s="40"/>
      <c r="R23" s="40"/>
    </row>
    <row r="24" spans="1:18" x14ac:dyDescent="0.4">
      <c r="A24" s="9">
        <v>16</v>
      </c>
      <c r="B24" s="5"/>
      <c r="C24" s="47"/>
      <c r="D24" s="57"/>
      <c r="E24" s="58"/>
      <c r="F24" s="59"/>
      <c r="G24" s="22" t="str">
        <f t="shared" si="9"/>
        <v/>
      </c>
      <c r="H24" s="22" t="str">
        <f t="shared" si="1"/>
        <v/>
      </c>
      <c r="I24" s="22" t="str">
        <f t="shared" si="2"/>
        <v/>
      </c>
      <c r="J24" s="44" t="str">
        <f t="shared" si="10"/>
        <v/>
      </c>
      <c r="K24" s="45" t="str">
        <f t="shared" si="11"/>
        <v/>
      </c>
      <c r="L24" s="46" t="str">
        <f t="shared" si="12"/>
        <v/>
      </c>
      <c r="M24" s="44" t="str">
        <f t="shared" si="13"/>
        <v/>
      </c>
      <c r="N24" s="45" t="str">
        <f t="shared" si="14"/>
        <v/>
      </c>
      <c r="O24" s="46" t="str">
        <f t="shared" si="15"/>
        <v/>
      </c>
      <c r="P24" s="40"/>
      <c r="Q24" s="40"/>
      <c r="R24" s="40"/>
    </row>
    <row r="25" spans="1:18" x14ac:dyDescent="0.4">
      <c r="A25" s="9">
        <v>17</v>
      </c>
      <c r="B25" s="5"/>
      <c r="C25" s="47"/>
      <c r="D25" s="57"/>
      <c r="E25" s="58"/>
      <c r="F25" s="59"/>
      <c r="G25" s="22" t="str">
        <f t="shared" si="9"/>
        <v/>
      </c>
      <c r="H25" s="22" t="str">
        <f t="shared" si="1"/>
        <v/>
      </c>
      <c r="I25" s="22" t="str">
        <f t="shared" si="2"/>
        <v/>
      </c>
      <c r="J25" s="44" t="str">
        <f t="shared" si="10"/>
        <v/>
      </c>
      <c r="K25" s="45" t="str">
        <f t="shared" si="11"/>
        <v/>
      </c>
      <c r="L25" s="46" t="str">
        <f t="shared" si="12"/>
        <v/>
      </c>
      <c r="M25" s="44" t="str">
        <f t="shared" si="13"/>
        <v/>
      </c>
      <c r="N25" s="45" t="str">
        <f t="shared" si="14"/>
        <v/>
      </c>
      <c r="O25" s="46" t="str">
        <f t="shared" si="15"/>
        <v/>
      </c>
      <c r="P25" s="40"/>
      <c r="Q25" s="40"/>
      <c r="R25" s="40"/>
    </row>
    <row r="26" spans="1:18" x14ac:dyDescent="0.4">
      <c r="A26" s="9">
        <v>18</v>
      </c>
      <c r="B26" s="5"/>
      <c r="C26" s="47"/>
      <c r="D26" s="57"/>
      <c r="E26" s="58"/>
      <c r="F26" s="59"/>
      <c r="G26" s="22" t="str">
        <f t="shared" si="9"/>
        <v/>
      </c>
      <c r="H26" s="22" t="str">
        <f t="shared" si="1"/>
        <v/>
      </c>
      <c r="I26" s="22" t="str">
        <f t="shared" si="2"/>
        <v/>
      </c>
      <c r="J26" s="44" t="str">
        <f t="shared" si="10"/>
        <v/>
      </c>
      <c r="K26" s="45" t="str">
        <f t="shared" si="11"/>
        <v/>
      </c>
      <c r="L26" s="46" t="str">
        <f t="shared" si="12"/>
        <v/>
      </c>
      <c r="M26" s="44" t="str">
        <f t="shared" si="13"/>
        <v/>
      </c>
      <c r="N26" s="45" t="str">
        <f t="shared" si="14"/>
        <v/>
      </c>
      <c r="O26" s="46" t="str">
        <f t="shared" si="15"/>
        <v/>
      </c>
      <c r="P26" s="40"/>
      <c r="Q26" s="40"/>
      <c r="R26" s="40"/>
    </row>
    <row r="27" spans="1:18" x14ac:dyDescent="0.4">
      <c r="A27" s="9">
        <v>19</v>
      </c>
      <c r="B27" s="5"/>
      <c r="C27" s="47"/>
      <c r="D27" s="57"/>
      <c r="E27" s="58"/>
      <c r="F27" s="59"/>
      <c r="G27" s="22" t="str">
        <f t="shared" si="9"/>
        <v/>
      </c>
      <c r="H27" s="22" t="str">
        <f t="shared" si="1"/>
        <v/>
      </c>
      <c r="I27" s="22" t="str">
        <f t="shared" si="2"/>
        <v/>
      </c>
      <c r="J27" s="44" t="str">
        <f t="shared" si="10"/>
        <v/>
      </c>
      <c r="K27" s="45" t="str">
        <f t="shared" si="11"/>
        <v/>
      </c>
      <c r="L27" s="46" t="str">
        <f t="shared" si="12"/>
        <v/>
      </c>
      <c r="M27" s="44" t="str">
        <f t="shared" si="13"/>
        <v/>
      </c>
      <c r="N27" s="45" t="str">
        <f t="shared" si="14"/>
        <v/>
      </c>
      <c r="O27" s="46" t="str">
        <f t="shared" si="15"/>
        <v/>
      </c>
      <c r="P27" s="40"/>
      <c r="Q27" s="40"/>
      <c r="R27" s="40"/>
    </row>
    <row r="28" spans="1:18" x14ac:dyDescent="0.4">
      <c r="A28" s="9">
        <v>20</v>
      </c>
      <c r="B28" s="5"/>
      <c r="C28" s="47"/>
      <c r="D28" s="57"/>
      <c r="E28" s="58"/>
      <c r="F28" s="59"/>
      <c r="G28" s="22" t="str">
        <f t="shared" si="9"/>
        <v/>
      </c>
      <c r="H28" s="22" t="str">
        <f t="shared" si="1"/>
        <v/>
      </c>
      <c r="I28" s="22" t="str">
        <f t="shared" si="2"/>
        <v/>
      </c>
      <c r="J28" s="44" t="str">
        <f t="shared" si="10"/>
        <v/>
      </c>
      <c r="K28" s="45" t="str">
        <f t="shared" si="11"/>
        <v/>
      </c>
      <c r="L28" s="46" t="str">
        <f t="shared" si="12"/>
        <v/>
      </c>
      <c r="M28" s="44" t="str">
        <f t="shared" si="13"/>
        <v/>
      </c>
      <c r="N28" s="45" t="str">
        <f t="shared" si="14"/>
        <v/>
      </c>
      <c r="O28" s="46" t="str">
        <f t="shared" si="15"/>
        <v/>
      </c>
      <c r="P28" s="40"/>
      <c r="Q28" s="40"/>
      <c r="R28" s="40"/>
    </row>
    <row r="29" spans="1:18" x14ac:dyDescent="0.4">
      <c r="A29" s="9">
        <v>21</v>
      </c>
      <c r="B29" s="5"/>
      <c r="C29" s="47"/>
      <c r="D29" s="57"/>
      <c r="E29" s="58"/>
      <c r="F29" s="80"/>
      <c r="G29" s="22" t="str">
        <f t="shared" si="9"/>
        <v/>
      </c>
      <c r="H29" s="22" t="str">
        <f t="shared" si="1"/>
        <v/>
      </c>
      <c r="I29" s="22" t="str">
        <f t="shared" si="2"/>
        <v/>
      </c>
      <c r="J29" s="44" t="str">
        <f t="shared" si="10"/>
        <v/>
      </c>
      <c r="K29" s="45" t="str">
        <f t="shared" si="11"/>
        <v/>
      </c>
      <c r="L29" s="46" t="str">
        <f t="shared" si="12"/>
        <v/>
      </c>
      <c r="M29" s="44" t="str">
        <f t="shared" si="13"/>
        <v/>
      </c>
      <c r="N29" s="45" t="str">
        <f t="shared" si="14"/>
        <v/>
      </c>
      <c r="O29" s="46" t="str">
        <f t="shared" si="15"/>
        <v/>
      </c>
      <c r="P29" s="40"/>
      <c r="Q29" s="40"/>
      <c r="R29" s="40"/>
    </row>
    <row r="30" spans="1:18" x14ac:dyDescent="0.4">
      <c r="A30" s="9">
        <v>22</v>
      </c>
      <c r="B30" s="5"/>
      <c r="C30" s="47"/>
      <c r="D30" s="57"/>
      <c r="E30" s="58"/>
      <c r="F30" s="80"/>
      <c r="G30" s="22" t="str">
        <f t="shared" si="9"/>
        <v/>
      </c>
      <c r="H30" s="22" t="str">
        <f t="shared" si="1"/>
        <v/>
      </c>
      <c r="I30" s="22" t="str">
        <f t="shared" si="2"/>
        <v/>
      </c>
      <c r="J30" s="44" t="str">
        <f t="shared" si="10"/>
        <v/>
      </c>
      <c r="K30" s="45" t="str">
        <f t="shared" si="11"/>
        <v/>
      </c>
      <c r="L30" s="46" t="str">
        <f t="shared" si="12"/>
        <v/>
      </c>
      <c r="M30" s="44" t="str">
        <f t="shared" si="13"/>
        <v/>
      </c>
      <c r="N30" s="45" t="str">
        <f t="shared" si="14"/>
        <v/>
      </c>
      <c r="O30" s="46" t="str">
        <f t="shared" si="15"/>
        <v/>
      </c>
      <c r="P30" s="40"/>
      <c r="Q30" s="40"/>
      <c r="R30" s="40"/>
    </row>
    <row r="31" spans="1:18" x14ac:dyDescent="0.4">
      <c r="A31" s="9">
        <v>23</v>
      </c>
      <c r="B31" s="5"/>
      <c r="C31" s="47"/>
      <c r="D31" s="57"/>
      <c r="E31" s="58"/>
      <c r="F31" s="59"/>
      <c r="G31" s="22" t="str">
        <f t="shared" si="9"/>
        <v/>
      </c>
      <c r="H31" s="22" t="str">
        <f t="shared" si="1"/>
        <v/>
      </c>
      <c r="I31" s="22" t="str">
        <f t="shared" si="2"/>
        <v/>
      </c>
      <c r="J31" s="44" t="str">
        <f t="shared" si="10"/>
        <v/>
      </c>
      <c r="K31" s="45" t="str">
        <f t="shared" si="11"/>
        <v/>
      </c>
      <c r="L31" s="46" t="str">
        <f t="shared" si="12"/>
        <v/>
      </c>
      <c r="M31" s="44" t="str">
        <f t="shared" si="13"/>
        <v/>
      </c>
      <c r="N31" s="45" t="str">
        <f t="shared" si="14"/>
        <v/>
      </c>
      <c r="O31" s="46" t="str">
        <f t="shared" si="15"/>
        <v/>
      </c>
      <c r="P31" s="40"/>
      <c r="Q31" s="40"/>
      <c r="R31" s="40"/>
    </row>
    <row r="32" spans="1:18" x14ac:dyDescent="0.4">
      <c r="A32" s="9">
        <v>24</v>
      </c>
      <c r="B32" s="5"/>
      <c r="C32" s="47"/>
      <c r="D32" s="57"/>
      <c r="E32" s="58"/>
      <c r="F32" s="59"/>
      <c r="G32" s="22" t="str">
        <f t="shared" si="9"/>
        <v/>
      </c>
      <c r="H32" s="22" t="str">
        <f t="shared" si="1"/>
        <v/>
      </c>
      <c r="I32" s="22" t="str">
        <f t="shared" si="2"/>
        <v/>
      </c>
      <c r="J32" s="44" t="str">
        <f t="shared" si="10"/>
        <v/>
      </c>
      <c r="K32" s="45" t="str">
        <f t="shared" si="11"/>
        <v/>
      </c>
      <c r="L32" s="46" t="str">
        <f t="shared" si="12"/>
        <v/>
      </c>
      <c r="M32" s="44" t="str">
        <f t="shared" si="13"/>
        <v/>
      </c>
      <c r="N32" s="45" t="str">
        <f t="shared" si="14"/>
        <v/>
      </c>
      <c r="O32" s="46" t="str">
        <f t="shared" si="15"/>
        <v/>
      </c>
      <c r="P32" s="40"/>
      <c r="Q32" s="40"/>
      <c r="R32" s="40"/>
    </row>
    <row r="33" spans="1:18" x14ac:dyDescent="0.4">
      <c r="A33" s="9">
        <v>25</v>
      </c>
      <c r="B33" s="5"/>
      <c r="C33" s="47"/>
      <c r="D33" s="57"/>
      <c r="E33" s="58"/>
      <c r="F33" s="59"/>
      <c r="G33" s="22" t="str">
        <f t="shared" si="9"/>
        <v/>
      </c>
      <c r="H33" s="22" t="str">
        <f t="shared" si="1"/>
        <v/>
      </c>
      <c r="I33" s="22" t="str">
        <f t="shared" si="2"/>
        <v/>
      </c>
      <c r="J33" s="44" t="str">
        <f t="shared" si="10"/>
        <v/>
      </c>
      <c r="K33" s="45" t="str">
        <f t="shared" si="11"/>
        <v/>
      </c>
      <c r="L33" s="46" t="str">
        <f t="shared" si="12"/>
        <v/>
      </c>
      <c r="M33" s="44" t="str">
        <f t="shared" si="13"/>
        <v/>
      </c>
      <c r="N33" s="45" t="str">
        <f t="shared" si="14"/>
        <v/>
      </c>
      <c r="O33" s="46" t="str">
        <f t="shared" si="15"/>
        <v/>
      </c>
      <c r="P33" s="40"/>
      <c r="Q33" s="40"/>
      <c r="R33" s="40"/>
    </row>
    <row r="34" spans="1:18" x14ac:dyDescent="0.4">
      <c r="A34" s="9">
        <v>26</v>
      </c>
      <c r="B34" s="5"/>
      <c r="C34" s="47"/>
      <c r="D34" s="57"/>
      <c r="E34" s="58"/>
      <c r="F34" s="80"/>
      <c r="G34" s="22" t="str">
        <f t="shared" si="9"/>
        <v/>
      </c>
      <c r="H34" s="22" t="str">
        <f t="shared" si="1"/>
        <v/>
      </c>
      <c r="I34" s="22" t="str">
        <f t="shared" si="2"/>
        <v/>
      </c>
      <c r="J34" s="44" t="str">
        <f t="shared" si="10"/>
        <v/>
      </c>
      <c r="K34" s="45" t="str">
        <f t="shared" si="11"/>
        <v/>
      </c>
      <c r="L34" s="46" t="str">
        <f t="shared" si="12"/>
        <v/>
      </c>
      <c r="M34" s="44" t="str">
        <f t="shared" si="13"/>
        <v/>
      </c>
      <c r="N34" s="45" t="str">
        <f t="shared" si="14"/>
        <v/>
      </c>
      <c r="O34" s="46" t="str">
        <f t="shared" si="15"/>
        <v/>
      </c>
      <c r="P34" s="40"/>
      <c r="Q34" s="40"/>
      <c r="R34" s="40"/>
    </row>
    <row r="35" spans="1:18" x14ac:dyDescent="0.4">
      <c r="A35" s="9">
        <v>27</v>
      </c>
      <c r="B35" s="5"/>
      <c r="C35" s="47"/>
      <c r="D35" s="57"/>
      <c r="E35" s="58"/>
      <c r="F35" s="80"/>
      <c r="G35" s="22" t="str">
        <f t="shared" si="9"/>
        <v/>
      </c>
      <c r="H35" s="22" t="str">
        <f t="shared" si="1"/>
        <v/>
      </c>
      <c r="I35" s="22" t="str">
        <f t="shared" si="2"/>
        <v/>
      </c>
      <c r="J35" s="44" t="str">
        <f t="shared" si="10"/>
        <v/>
      </c>
      <c r="K35" s="45" t="str">
        <f t="shared" si="11"/>
        <v/>
      </c>
      <c r="L35" s="46" t="str">
        <f t="shared" si="12"/>
        <v/>
      </c>
      <c r="M35" s="44" t="str">
        <f t="shared" si="13"/>
        <v/>
      </c>
      <c r="N35" s="45" t="str">
        <f t="shared" si="14"/>
        <v/>
      </c>
      <c r="O35" s="46" t="str">
        <f t="shared" si="15"/>
        <v/>
      </c>
      <c r="P35" s="40"/>
      <c r="Q35" s="40"/>
      <c r="R35" s="40"/>
    </row>
    <row r="36" spans="1:18" x14ac:dyDescent="0.4">
      <c r="A36" s="9">
        <v>28</v>
      </c>
      <c r="B36" s="5"/>
      <c r="C36" s="47"/>
      <c r="D36" s="57"/>
      <c r="E36" s="58"/>
      <c r="F36" s="59"/>
      <c r="G36" s="22" t="str">
        <f t="shared" si="9"/>
        <v/>
      </c>
      <c r="H36" s="22" t="str">
        <f t="shared" si="1"/>
        <v/>
      </c>
      <c r="I36" s="22" t="str">
        <f t="shared" si="2"/>
        <v/>
      </c>
      <c r="J36" s="44" t="str">
        <f t="shared" si="10"/>
        <v/>
      </c>
      <c r="K36" s="45" t="str">
        <f t="shared" si="11"/>
        <v/>
      </c>
      <c r="L36" s="46" t="str">
        <f t="shared" si="12"/>
        <v/>
      </c>
      <c r="M36" s="44" t="str">
        <f t="shared" si="13"/>
        <v/>
      </c>
      <c r="N36" s="45" t="str">
        <f t="shared" si="14"/>
        <v/>
      </c>
      <c r="O36" s="46" t="str">
        <f t="shared" si="15"/>
        <v/>
      </c>
      <c r="P36" s="40"/>
      <c r="Q36" s="40"/>
      <c r="R36" s="40"/>
    </row>
    <row r="37" spans="1:18" x14ac:dyDescent="0.4">
      <c r="A37" s="9">
        <v>29</v>
      </c>
      <c r="B37" s="5"/>
      <c r="C37" s="47"/>
      <c r="D37" s="57"/>
      <c r="E37" s="58"/>
      <c r="F37" s="59"/>
      <c r="G37" s="22" t="str">
        <f t="shared" si="9"/>
        <v/>
      </c>
      <c r="H37" s="22" t="str">
        <f t="shared" si="1"/>
        <v/>
      </c>
      <c r="I37" s="22" t="str">
        <f t="shared" si="2"/>
        <v/>
      </c>
      <c r="J37" s="44" t="str">
        <f t="shared" si="10"/>
        <v/>
      </c>
      <c r="K37" s="45" t="str">
        <f t="shared" si="11"/>
        <v/>
      </c>
      <c r="L37" s="46" t="str">
        <f t="shared" si="12"/>
        <v/>
      </c>
      <c r="M37" s="44" t="str">
        <f t="shared" si="13"/>
        <v/>
      </c>
      <c r="N37" s="45" t="str">
        <f t="shared" si="14"/>
        <v/>
      </c>
      <c r="O37" s="46" t="str">
        <f t="shared" si="15"/>
        <v/>
      </c>
      <c r="P37" s="40"/>
      <c r="Q37" s="40"/>
      <c r="R37" s="40"/>
    </row>
    <row r="38" spans="1:18" x14ac:dyDescent="0.4">
      <c r="A38" s="9">
        <v>30</v>
      </c>
      <c r="B38" s="5"/>
      <c r="C38" s="47"/>
      <c r="D38" s="57"/>
      <c r="E38" s="58"/>
      <c r="F38" s="59"/>
      <c r="G38" s="22" t="str">
        <f t="shared" si="9"/>
        <v/>
      </c>
      <c r="H38" s="22" t="str">
        <f t="shared" si="1"/>
        <v/>
      </c>
      <c r="I38" s="22" t="str">
        <f t="shared" si="2"/>
        <v/>
      </c>
      <c r="J38" s="44" t="str">
        <f t="shared" si="10"/>
        <v/>
      </c>
      <c r="K38" s="45" t="str">
        <f t="shared" si="11"/>
        <v/>
      </c>
      <c r="L38" s="46" t="str">
        <f t="shared" si="12"/>
        <v/>
      </c>
      <c r="M38" s="44" t="str">
        <f t="shared" si="13"/>
        <v/>
      </c>
      <c r="N38" s="45" t="str">
        <f t="shared" si="14"/>
        <v/>
      </c>
      <c r="O38" s="46" t="str">
        <f t="shared" si="15"/>
        <v/>
      </c>
      <c r="P38" s="40"/>
      <c r="Q38" s="40"/>
      <c r="R38" s="40"/>
    </row>
    <row r="39" spans="1:18" x14ac:dyDescent="0.4">
      <c r="A39" s="9">
        <v>31</v>
      </c>
      <c r="B39" s="5"/>
      <c r="C39" s="47"/>
      <c r="D39" s="57"/>
      <c r="E39" s="60"/>
      <c r="F39" s="59"/>
      <c r="G39" s="22" t="str">
        <f t="shared" si="9"/>
        <v/>
      </c>
      <c r="H39" s="22" t="str">
        <f t="shared" si="1"/>
        <v/>
      </c>
      <c r="I39" s="22" t="str">
        <f t="shared" si="2"/>
        <v/>
      </c>
      <c r="J39" s="44" t="str">
        <f t="shared" si="10"/>
        <v/>
      </c>
      <c r="K39" s="45" t="str">
        <f t="shared" si="11"/>
        <v/>
      </c>
      <c r="L39" s="46" t="str">
        <f t="shared" si="12"/>
        <v/>
      </c>
      <c r="M39" s="44" t="str">
        <f t="shared" si="13"/>
        <v/>
      </c>
      <c r="N39" s="45" t="str">
        <f t="shared" si="14"/>
        <v/>
      </c>
      <c r="O39" s="46" t="str">
        <f t="shared" si="15"/>
        <v/>
      </c>
      <c r="P39" s="40"/>
      <c r="Q39" s="40"/>
      <c r="R39" s="40"/>
    </row>
    <row r="40" spans="1:18" x14ac:dyDescent="0.4">
      <c r="A40" s="9">
        <v>32</v>
      </c>
      <c r="B40" s="5"/>
      <c r="C40" s="47"/>
      <c r="D40" s="57"/>
      <c r="E40" s="60"/>
      <c r="F40" s="59"/>
      <c r="G40" s="22" t="str">
        <f t="shared" si="9"/>
        <v/>
      </c>
      <c r="H40" s="22" t="str">
        <f t="shared" si="1"/>
        <v/>
      </c>
      <c r="I40" s="22" t="str">
        <f t="shared" si="2"/>
        <v/>
      </c>
      <c r="J40" s="44" t="str">
        <f t="shared" si="10"/>
        <v/>
      </c>
      <c r="K40" s="45" t="str">
        <f t="shared" si="11"/>
        <v/>
      </c>
      <c r="L40" s="46" t="str">
        <f t="shared" si="12"/>
        <v/>
      </c>
      <c r="M40" s="44" t="str">
        <f t="shared" si="13"/>
        <v/>
      </c>
      <c r="N40" s="45" t="str">
        <f t="shared" si="14"/>
        <v/>
      </c>
      <c r="O40" s="46" t="str">
        <f t="shared" si="15"/>
        <v/>
      </c>
      <c r="P40" s="40"/>
      <c r="Q40" s="40"/>
      <c r="R40" s="40"/>
    </row>
    <row r="41" spans="1:18" x14ac:dyDescent="0.4">
      <c r="A41" s="9">
        <v>33</v>
      </c>
      <c r="B41" s="5"/>
      <c r="C41" s="47"/>
      <c r="D41" s="57"/>
      <c r="E41" s="60"/>
      <c r="F41" s="80"/>
      <c r="G41" s="22" t="str">
        <f t="shared" si="9"/>
        <v/>
      </c>
      <c r="H41" s="22" t="str">
        <f t="shared" si="1"/>
        <v/>
      </c>
      <c r="I41" s="22" t="str">
        <f t="shared" si="2"/>
        <v/>
      </c>
      <c r="J41" s="44" t="str">
        <f t="shared" si="10"/>
        <v/>
      </c>
      <c r="K41" s="45" t="str">
        <f t="shared" si="11"/>
        <v/>
      </c>
      <c r="L41" s="46" t="str">
        <f t="shared" si="12"/>
        <v/>
      </c>
      <c r="M41" s="44" t="str">
        <f t="shared" si="13"/>
        <v/>
      </c>
      <c r="N41" s="45" t="str">
        <f t="shared" si="14"/>
        <v/>
      </c>
      <c r="O41" s="46" t="str">
        <f t="shared" si="15"/>
        <v/>
      </c>
      <c r="P41" s="40"/>
      <c r="Q41" s="40"/>
      <c r="R41" s="40"/>
    </row>
    <row r="42" spans="1:18" x14ac:dyDescent="0.4">
      <c r="A42" s="9">
        <v>34</v>
      </c>
      <c r="B42" s="5"/>
      <c r="C42" s="47"/>
      <c r="D42" s="57"/>
      <c r="E42" s="60"/>
      <c r="F42" s="80"/>
      <c r="G42" s="22" t="str">
        <f t="shared" si="9"/>
        <v/>
      </c>
      <c r="H42" s="22" t="str">
        <f t="shared" si="1"/>
        <v/>
      </c>
      <c r="I42" s="22" t="str">
        <f t="shared" si="2"/>
        <v/>
      </c>
      <c r="J42" s="44" t="str">
        <f t="shared" si="10"/>
        <v/>
      </c>
      <c r="K42" s="45" t="str">
        <f t="shared" si="11"/>
        <v/>
      </c>
      <c r="L42" s="46" t="str">
        <f t="shared" si="12"/>
        <v/>
      </c>
      <c r="M42" s="44" t="str">
        <f>IF(D42="","",J42*D42)</f>
        <v/>
      </c>
      <c r="N42" s="45" t="str">
        <f t="shared" si="14"/>
        <v/>
      </c>
      <c r="O42" s="46" t="str">
        <f t="shared" si="15"/>
        <v/>
      </c>
      <c r="P42" s="40"/>
      <c r="Q42" s="40"/>
      <c r="R42" s="40"/>
    </row>
    <row r="43" spans="1:18" x14ac:dyDescent="0.4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6">IF(E43="","",H42+N43)</f>
        <v/>
      </c>
      <c r="I43" s="22" t="str">
        <f t="shared" si="16"/>
        <v/>
      </c>
      <c r="J43" s="44" t="str">
        <f t="shared" si="10"/>
        <v/>
      </c>
      <c r="K43" s="45" t="str">
        <f t="shared" si="11"/>
        <v/>
      </c>
      <c r="L43" s="46" t="str">
        <f t="shared" si="12"/>
        <v/>
      </c>
      <c r="M43" s="44" t="str">
        <f t="shared" si="13"/>
        <v/>
      </c>
      <c r="N43" s="45" t="str">
        <f t="shared" si="14"/>
        <v/>
      </c>
      <c r="O43" s="46" t="str">
        <f t="shared" si="15"/>
        <v/>
      </c>
    </row>
    <row r="44" spans="1:18" x14ac:dyDescent="0.4">
      <c r="A44" s="9">
        <v>36</v>
      </c>
      <c r="B44" s="5"/>
      <c r="C44" s="47"/>
      <c r="D44" s="57"/>
      <c r="E44" s="60"/>
      <c r="F44" s="59"/>
      <c r="G44" s="22" t="str">
        <f t="shared" ref="G44:G58" si="17">IF(D44="","",G43+M44)</f>
        <v/>
      </c>
      <c r="H44" s="22" t="str">
        <f t="shared" ref="H44:H58" si="18">IF(E44="","",H43+N44)</f>
        <v/>
      </c>
      <c r="I44" s="22" t="str">
        <f t="shared" ref="I44:I58" si="19">IF(F44="","",I43+O44)</f>
        <v/>
      </c>
      <c r="J44" s="44" t="str">
        <f>IF(G43="","",G43*0.03)</f>
        <v/>
      </c>
      <c r="K44" s="45" t="str">
        <f t="shared" si="11"/>
        <v/>
      </c>
      <c r="L44" s="46" t="str">
        <f t="shared" si="12"/>
        <v/>
      </c>
      <c r="M44" s="44" t="str">
        <f>IF(D44="","",J44*D44)</f>
        <v/>
      </c>
      <c r="N44" s="45" t="str">
        <f t="shared" si="14"/>
        <v/>
      </c>
      <c r="O44" s="46" t="str">
        <f t="shared" si="15"/>
        <v/>
      </c>
    </row>
    <row r="45" spans="1:18" x14ac:dyDescent="0.4">
      <c r="A45" s="9">
        <v>37</v>
      </c>
      <c r="B45" s="5"/>
      <c r="C45" s="47"/>
      <c r="D45" s="57"/>
      <c r="E45" s="58"/>
      <c r="F45" s="59"/>
      <c r="G45" s="22" t="str">
        <f t="shared" si="17"/>
        <v/>
      </c>
      <c r="H45" s="22" t="str">
        <f t="shared" si="18"/>
        <v/>
      </c>
      <c r="I45" s="22" t="str">
        <f t="shared" si="19"/>
        <v/>
      </c>
      <c r="J45" s="44" t="str">
        <f t="shared" si="10"/>
        <v/>
      </c>
      <c r="K45" s="45" t="str">
        <f t="shared" si="11"/>
        <v/>
      </c>
      <c r="L45" s="46" t="str">
        <f t="shared" si="12"/>
        <v/>
      </c>
      <c r="M45" s="44" t="str">
        <f t="shared" si="13"/>
        <v/>
      </c>
      <c r="N45" s="45" t="str">
        <f t="shared" si="14"/>
        <v/>
      </c>
      <c r="O45" s="46" t="str">
        <f t="shared" si="15"/>
        <v/>
      </c>
    </row>
    <row r="46" spans="1:18" x14ac:dyDescent="0.4">
      <c r="A46" s="9">
        <v>38</v>
      </c>
      <c r="B46" s="5"/>
      <c r="C46" s="47"/>
      <c r="D46" s="57"/>
      <c r="E46" s="58"/>
      <c r="F46" s="59"/>
      <c r="G46" s="22" t="str">
        <f t="shared" si="17"/>
        <v/>
      </c>
      <c r="H46" s="22" t="str">
        <f t="shared" si="18"/>
        <v/>
      </c>
      <c r="I46" s="22" t="str">
        <f t="shared" si="19"/>
        <v/>
      </c>
      <c r="J46" s="44" t="str">
        <f t="shared" si="10"/>
        <v/>
      </c>
      <c r="K46" s="45" t="str">
        <f t="shared" si="11"/>
        <v/>
      </c>
      <c r="L46" s="46" t="str">
        <f t="shared" si="12"/>
        <v/>
      </c>
      <c r="M46" s="44" t="str">
        <f t="shared" si="13"/>
        <v/>
      </c>
      <c r="N46" s="45" t="str">
        <f t="shared" si="14"/>
        <v/>
      </c>
      <c r="O46" s="46" t="str">
        <f t="shared" si="15"/>
        <v/>
      </c>
    </row>
    <row r="47" spans="1:18" x14ac:dyDescent="0.4">
      <c r="A47" s="9">
        <v>39</v>
      </c>
      <c r="B47" s="5"/>
      <c r="C47" s="47"/>
      <c r="D47" s="57"/>
      <c r="E47" s="58"/>
      <c r="F47" s="59"/>
      <c r="G47" s="22" t="str">
        <f t="shared" si="17"/>
        <v/>
      </c>
      <c r="H47" s="22" t="str">
        <f t="shared" si="18"/>
        <v/>
      </c>
      <c r="I47" s="22" t="str">
        <f t="shared" si="19"/>
        <v/>
      </c>
      <c r="J47" s="44" t="str">
        <f t="shared" si="10"/>
        <v/>
      </c>
      <c r="K47" s="45" t="str">
        <f t="shared" si="11"/>
        <v/>
      </c>
      <c r="L47" s="46" t="str">
        <f t="shared" si="12"/>
        <v/>
      </c>
      <c r="M47" s="44" t="str">
        <f t="shared" si="13"/>
        <v/>
      </c>
      <c r="N47" s="45" t="str">
        <f t="shared" si="14"/>
        <v/>
      </c>
      <c r="O47" s="46" t="str">
        <f t="shared" si="15"/>
        <v/>
      </c>
    </row>
    <row r="48" spans="1:18" x14ac:dyDescent="0.4">
      <c r="A48" s="9">
        <v>40</v>
      </c>
      <c r="B48" s="5"/>
      <c r="C48" s="47"/>
      <c r="D48" s="57"/>
      <c r="E48" s="58"/>
      <c r="F48" s="59"/>
      <c r="G48" s="22" t="str">
        <f t="shared" si="17"/>
        <v/>
      </c>
      <c r="H48" s="22" t="str">
        <f t="shared" si="18"/>
        <v/>
      </c>
      <c r="I48" s="22" t="str">
        <f t="shared" si="19"/>
        <v/>
      </c>
      <c r="J48" s="44" t="str">
        <f t="shared" si="10"/>
        <v/>
      </c>
      <c r="K48" s="45" t="str">
        <f t="shared" si="11"/>
        <v/>
      </c>
      <c r="L48" s="46" t="str">
        <f t="shared" si="12"/>
        <v/>
      </c>
      <c r="M48" s="44" t="str">
        <f t="shared" si="13"/>
        <v/>
      </c>
      <c r="N48" s="45" t="str">
        <f t="shared" si="14"/>
        <v/>
      </c>
      <c r="O48" s="46" t="str">
        <f t="shared" si="15"/>
        <v/>
      </c>
    </row>
    <row r="49" spans="1:15" x14ac:dyDescent="0.4">
      <c r="A49" s="9">
        <v>41</v>
      </c>
      <c r="B49" s="5"/>
      <c r="C49" s="47"/>
      <c r="D49" s="57"/>
      <c r="E49" s="58"/>
      <c r="F49" s="59"/>
      <c r="G49" s="22" t="str">
        <f t="shared" si="17"/>
        <v/>
      </c>
      <c r="H49" s="22" t="str">
        <f t="shared" si="18"/>
        <v/>
      </c>
      <c r="I49" s="22" t="str">
        <f t="shared" si="19"/>
        <v/>
      </c>
      <c r="J49" s="44" t="str">
        <f t="shared" si="10"/>
        <v/>
      </c>
      <c r="K49" s="45" t="str">
        <f t="shared" si="11"/>
        <v/>
      </c>
      <c r="L49" s="46" t="str">
        <f t="shared" si="12"/>
        <v/>
      </c>
      <c r="M49" s="44" t="str">
        <f t="shared" si="13"/>
        <v/>
      </c>
      <c r="N49" s="45" t="str">
        <f t="shared" si="14"/>
        <v/>
      </c>
      <c r="O49" s="46" t="str">
        <f t="shared" si="15"/>
        <v/>
      </c>
    </row>
    <row r="50" spans="1:15" x14ac:dyDescent="0.4">
      <c r="A50" s="9">
        <v>42</v>
      </c>
      <c r="B50" s="5"/>
      <c r="C50" s="47"/>
      <c r="D50" s="57"/>
      <c r="E50" s="58"/>
      <c r="F50" s="59"/>
      <c r="G50" s="22" t="str">
        <f t="shared" si="17"/>
        <v/>
      </c>
      <c r="H50" s="22" t="str">
        <f t="shared" si="18"/>
        <v/>
      </c>
      <c r="I50" s="22" t="str">
        <f t="shared" si="19"/>
        <v/>
      </c>
      <c r="J50" s="44" t="str">
        <f t="shared" si="10"/>
        <v/>
      </c>
      <c r="K50" s="45" t="str">
        <f t="shared" si="11"/>
        <v/>
      </c>
      <c r="L50" s="46" t="str">
        <f t="shared" si="12"/>
        <v/>
      </c>
      <c r="M50" s="44" t="str">
        <f t="shared" si="13"/>
        <v/>
      </c>
      <c r="N50" s="45" t="str">
        <f t="shared" si="14"/>
        <v/>
      </c>
      <c r="O50" s="46" t="str">
        <f t="shared" si="15"/>
        <v/>
      </c>
    </row>
    <row r="51" spans="1:15" x14ac:dyDescent="0.4">
      <c r="A51" s="9">
        <v>43</v>
      </c>
      <c r="B51" s="5"/>
      <c r="C51" s="47"/>
      <c r="D51" s="57"/>
      <c r="E51" s="58"/>
      <c r="F51" s="80"/>
      <c r="G51" s="22" t="str">
        <f t="shared" si="17"/>
        <v/>
      </c>
      <c r="H51" s="22" t="str">
        <f t="shared" si="18"/>
        <v/>
      </c>
      <c r="I51" s="22" t="str">
        <f t="shared" si="19"/>
        <v/>
      </c>
      <c r="J51" s="44" t="str">
        <f t="shared" si="10"/>
        <v/>
      </c>
      <c r="K51" s="45" t="str">
        <f t="shared" si="11"/>
        <v/>
      </c>
      <c r="L51" s="46" t="str">
        <f t="shared" si="12"/>
        <v/>
      </c>
      <c r="M51" s="44" t="str">
        <f t="shared" si="13"/>
        <v/>
      </c>
      <c r="N51" s="45" t="str">
        <f t="shared" si="14"/>
        <v/>
      </c>
      <c r="O51" s="46" t="str">
        <f t="shared" si="15"/>
        <v/>
      </c>
    </row>
    <row r="52" spans="1:15" x14ac:dyDescent="0.4">
      <c r="A52" s="9">
        <v>44</v>
      </c>
      <c r="B52" s="5"/>
      <c r="C52" s="47"/>
      <c r="D52" s="57"/>
      <c r="E52" s="58"/>
      <c r="F52" s="59"/>
      <c r="G52" s="22" t="str">
        <f t="shared" si="17"/>
        <v/>
      </c>
      <c r="H52" s="22" t="str">
        <f t="shared" si="18"/>
        <v/>
      </c>
      <c r="I52" s="22" t="str">
        <f t="shared" si="19"/>
        <v/>
      </c>
      <c r="J52" s="44" t="str">
        <f t="shared" si="10"/>
        <v/>
      </c>
      <c r="K52" s="45" t="str">
        <f t="shared" si="11"/>
        <v/>
      </c>
      <c r="L52" s="46" t="str">
        <f t="shared" si="12"/>
        <v/>
      </c>
      <c r="M52" s="44" t="str">
        <f t="shared" si="13"/>
        <v/>
      </c>
      <c r="N52" s="45" t="str">
        <f t="shared" si="14"/>
        <v/>
      </c>
      <c r="O52" s="46" t="str">
        <f t="shared" si="15"/>
        <v/>
      </c>
    </row>
    <row r="53" spans="1:15" x14ac:dyDescent="0.4">
      <c r="A53" s="9">
        <v>45</v>
      </c>
      <c r="B53" s="5"/>
      <c r="C53" s="47"/>
      <c r="D53" s="57"/>
      <c r="E53" s="58"/>
      <c r="F53" s="59"/>
      <c r="G53" s="22" t="str">
        <f t="shared" si="17"/>
        <v/>
      </c>
      <c r="H53" s="22" t="str">
        <f t="shared" si="18"/>
        <v/>
      </c>
      <c r="I53" s="22" t="str">
        <f t="shared" si="19"/>
        <v/>
      </c>
      <c r="J53" s="44" t="str">
        <f t="shared" si="10"/>
        <v/>
      </c>
      <c r="K53" s="45" t="str">
        <f t="shared" si="11"/>
        <v/>
      </c>
      <c r="L53" s="46" t="str">
        <f t="shared" si="12"/>
        <v/>
      </c>
      <c r="M53" s="44" t="str">
        <f t="shared" si="13"/>
        <v/>
      </c>
      <c r="N53" s="45" t="str">
        <f t="shared" si="14"/>
        <v/>
      </c>
      <c r="O53" s="46" t="str">
        <f t="shared" si="15"/>
        <v/>
      </c>
    </row>
    <row r="54" spans="1:15" x14ac:dyDescent="0.4">
      <c r="A54" s="9">
        <v>46</v>
      </c>
      <c r="B54" s="5"/>
      <c r="C54" s="47"/>
      <c r="D54" s="57"/>
      <c r="E54" s="58"/>
      <c r="F54" s="59"/>
      <c r="G54" s="22" t="str">
        <f t="shared" si="17"/>
        <v/>
      </c>
      <c r="H54" s="22" t="str">
        <f t="shared" si="18"/>
        <v/>
      </c>
      <c r="I54" s="22" t="str">
        <f t="shared" si="19"/>
        <v/>
      </c>
      <c r="J54" s="44" t="str">
        <f t="shared" si="10"/>
        <v/>
      </c>
      <c r="K54" s="45" t="str">
        <f t="shared" si="11"/>
        <v/>
      </c>
      <c r="L54" s="46" t="str">
        <f t="shared" si="12"/>
        <v/>
      </c>
      <c r="M54" s="44" t="str">
        <f t="shared" si="13"/>
        <v/>
      </c>
      <c r="N54" s="45" t="str">
        <f t="shared" si="14"/>
        <v/>
      </c>
      <c r="O54" s="46" t="str">
        <f t="shared" si="15"/>
        <v/>
      </c>
    </row>
    <row r="55" spans="1:15" x14ac:dyDescent="0.4">
      <c r="A55" s="9">
        <v>47</v>
      </c>
      <c r="B55" s="5"/>
      <c r="C55" s="47"/>
      <c r="D55" s="57"/>
      <c r="E55" s="58"/>
      <c r="F55" s="59"/>
      <c r="G55" s="22" t="str">
        <f t="shared" si="17"/>
        <v/>
      </c>
      <c r="H55" s="22" t="str">
        <f t="shared" si="18"/>
        <v/>
      </c>
      <c r="I55" s="22" t="str">
        <f t="shared" si="19"/>
        <v/>
      </c>
      <c r="J55" s="44" t="str">
        <f t="shared" si="10"/>
        <v/>
      </c>
      <c r="K55" s="45" t="str">
        <f t="shared" si="11"/>
        <v/>
      </c>
      <c r="L55" s="46" t="str">
        <f t="shared" si="12"/>
        <v/>
      </c>
      <c r="M55" s="44" t="str">
        <f t="shared" si="13"/>
        <v/>
      </c>
      <c r="N55" s="45" t="str">
        <f t="shared" si="14"/>
        <v/>
      </c>
      <c r="O55" s="46" t="str">
        <f t="shared" si="15"/>
        <v/>
      </c>
    </row>
    <row r="56" spans="1:15" x14ac:dyDescent="0.4">
      <c r="A56" s="9">
        <v>48</v>
      </c>
      <c r="B56" s="5"/>
      <c r="C56" s="47"/>
      <c r="D56" s="57"/>
      <c r="E56" s="58"/>
      <c r="F56" s="59"/>
      <c r="G56" s="22" t="str">
        <f t="shared" si="17"/>
        <v/>
      </c>
      <c r="H56" s="22" t="str">
        <f t="shared" si="18"/>
        <v/>
      </c>
      <c r="I56" s="22" t="str">
        <f t="shared" si="19"/>
        <v/>
      </c>
      <c r="J56" s="44" t="str">
        <f t="shared" si="10"/>
        <v/>
      </c>
      <c r="K56" s="45" t="str">
        <f t="shared" si="11"/>
        <v/>
      </c>
      <c r="L56" s="46" t="str">
        <f t="shared" si="12"/>
        <v/>
      </c>
      <c r="M56" s="44" t="str">
        <f t="shared" si="13"/>
        <v/>
      </c>
      <c r="N56" s="45" t="str">
        <f t="shared" si="14"/>
        <v/>
      </c>
      <c r="O56" s="46" t="str">
        <f t="shared" si="15"/>
        <v/>
      </c>
    </row>
    <row r="57" spans="1:15" x14ac:dyDescent="0.4">
      <c r="A57" s="9">
        <v>49</v>
      </c>
      <c r="B57" s="5"/>
      <c r="C57" s="47"/>
      <c r="D57" s="57"/>
      <c r="E57" s="58"/>
      <c r="F57" s="59"/>
      <c r="G57" s="22" t="str">
        <f t="shared" si="17"/>
        <v/>
      </c>
      <c r="H57" s="22" t="str">
        <f t="shared" si="18"/>
        <v/>
      </c>
      <c r="I57" s="22" t="str">
        <f t="shared" si="19"/>
        <v/>
      </c>
      <c r="J57" s="44" t="str">
        <f t="shared" si="10"/>
        <v/>
      </c>
      <c r="K57" s="45" t="str">
        <f t="shared" si="11"/>
        <v/>
      </c>
      <c r="L57" s="46" t="str">
        <f t="shared" si="12"/>
        <v/>
      </c>
      <c r="M57" s="44" t="str">
        <f t="shared" si="13"/>
        <v/>
      </c>
      <c r="N57" s="45" t="str">
        <f t="shared" si="14"/>
        <v/>
      </c>
      <c r="O57" s="46" t="str">
        <f t="shared" si="15"/>
        <v/>
      </c>
    </row>
    <row r="58" spans="1:15" ht="19.5" thickBot="1" x14ac:dyDescent="0.45">
      <c r="A58" s="9">
        <v>50</v>
      </c>
      <c r="B58" s="6"/>
      <c r="C58" s="51"/>
      <c r="D58" s="61"/>
      <c r="E58" s="62"/>
      <c r="F58" s="63"/>
      <c r="G58" s="22" t="str">
        <f t="shared" si="17"/>
        <v/>
      </c>
      <c r="H58" s="22" t="str">
        <f t="shared" si="18"/>
        <v/>
      </c>
      <c r="I58" s="22" t="str">
        <f t="shared" si="19"/>
        <v/>
      </c>
      <c r="J58" s="44" t="str">
        <f t="shared" si="10"/>
        <v/>
      </c>
      <c r="K58" s="45" t="str">
        <f t="shared" si="11"/>
        <v/>
      </c>
      <c r="L58" s="46" t="str">
        <f t="shared" si="12"/>
        <v/>
      </c>
      <c r="M58" s="44" t="str">
        <f t="shared" si="13"/>
        <v/>
      </c>
      <c r="N58" s="45" t="str">
        <f t="shared" si="14"/>
        <v/>
      </c>
      <c r="O58" s="46" t="str">
        <f t="shared" si="15"/>
        <v/>
      </c>
    </row>
    <row r="59" spans="1:15" ht="19.5" thickBot="1" x14ac:dyDescent="0.45">
      <c r="A59" s="9"/>
      <c r="B59" s="94" t="s">
        <v>5</v>
      </c>
      <c r="C59" s="95"/>
      <c r="D59" s="7">
        <f>COUNTIF(D9:D58,1.27)</f>
        <v>7</v>
      </c>
      <c r="E59" s="7">
        <f>COUNTIF(E9:E58,1.5)</f>
        <v>6</v>
      </c>
      <c r="F59" s="8">
        <f>COUNTIF(F9:F58,2)</f>
        <v>6</v>
      </c>
      <c r="G59" s="70">
        <f>M59+G8</f>
        <v>104972.72642823539</v>
      </c>
      <c r="H59" s="71">
        <f>N59+H8</f>
        <v>102063.77251097454</v>
      </c>
      <c r="I59" s="72">
        <f>O59+I8</f>
        <v>111175.49344660957</v>
      </c>
      <c r="J59" s="67" t="s">
        <v>30</v>
      </c>
      <c r="K59" s="68">
        <f>B58-B9</f>
        <v>-43944</v>
      </c>
      <c r="L59" s="69" t="s">
        <v>31</v>
      </c>
      <c r="M59" s="81">
        <f>SUM(M9:M58)</f>
        <v>4972.7264282353917</v>
      </c>
      <c r="N59" s="82">
        <f>SUM(N9:N58)</f>
        <v>2063.7725109745434</v>
      </c>
      <c r="O59" s="83">
        <f>SUM(O9:O58)</f>
        <v>11175.493446609578</v>
      </c>
    </row>
    <row r="60" spans="1:15" ht="19.5" thickBot="1" x14ac:dyDescent="0.45">
      <c r="A60" s="9"/>
      <c r="B60" s="88" t="s">
        <v>6</v>
      </c>
      <c r="C60" s="89"/>
      <c r="D60" s="7">
        <f>COUNTIF(D9:D58,-1)</f>
        <v>7</v>
      </c>
      <c r="E60" s="7">
        <f>COUNTIF(E9:E58,-1)</f>
        <v>8</v>
      </c>
      <c r="F60" s="8">
        <f>COUNTIF(F9:F58,-1)</f>
        <v>8</v>
      </c>
      <c r="G60" s="86" t="s">
        <v>29</v>
      </c>
      <c r="H60" s="87"/>
      <c r="I60" s="93"/>
      <c r="J60" s="86" t="s">
        <v>32</v>
      </c>
      <c r="K60" s="87"/>
      <c r="L60" s="93"/>
      <c r="M60" s="9"/>
      <c r="N60" s="3"/>
      <c r="O60" s="4"/>
    </row>
    <row r="61" spans="1:15" ht="19.5" thickBot="1" x14ac:dyDescent="0.45">
      <c r="A61" s="9"/>
      <c r="B61" s="88" t="s">
        <v>34</v>
      </c>
      <c r="C61" s="89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1.0497272642823539</v>
      </c>
      <c r="H61" s="77">
        <f t="shared" ref="H61" si="20">H59/H8</f>
        <v>1.0206377251097454</v>
      </c>
      <c r="I61" s="78">
        <f>I59/I8</f>
        <v>1.1117549344660957</v>
      </c>
      <c r="J61" s="65">
        <f>(G61-100%)*30/K59</f>
        <v>-3.3948159668455663E-5</v>
      </c>
      <c r="K61" s="65">
        <f>(H61-100%)*30/K59</f>
        <v>-1.4089107802939224E-5</v>
      </c>
      <c r="L61" s="66">
        <f>(I61-100%)*30/K59</f>
        <v>-7.6293647232452037E-5</v>
      </c>
      <c r="M61" s="10"/>
      <c r="N61" s="2"/>
      <c r="O61" s="11"/>
    </row>
    <row r="62" spans="1:15" ht="19.5" thickBot="1" x14ac:dyDescent="0.45">
      <c r="A62" s="3"/>
      <c r="B62" s="86" t="s">
        <v>4</v>
      </c>
      <c r="C62" s="87"/>
      <c r="D62" s="79">
        <f t="shared" ref="D62:E62" si="21">D59/(D59+D60+D61)</f>
        <v>0.5</v>
      </c>
      <c r="E62" s="74">
        <f t="shared" si="21"/>
        <v>0.42857142857142855</v>
      </c>
      <c r="F62" s="75">
        <f>F59/(F59+F60+F61)</f>
        <v>0.42857142857142855</v>
      </c>
    </row>
    <row r="64" spans="1:15" x14ac:dyDescent="0.4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:A456"/>
  <sheetViews>
    <sheetView topLeftCell="A475" zoomScale="80" zoomScaleNormal="80" workbookViewId="0">
      <selection activeCell="V475" sqref="V475"/>
    </sheetView>
  </sheetViews>
  <sheetFormatPr defaultColWidth="8.125" defaultRowHeight="14.25" x14ac:dyDescent="0.4"/>
  <cols>
    <col min="1" max="1" width="13.375" style="53" bestFit="1" customWidth="1"/>
    <col min="2" max="2" width="7.25" style="52" customWidth="1"/>
    <col min="3" max="256" width="8.125" style="52"/>
    <col min="257" max="257" width="6.625" style="52" customWidth="1"/>
    <col min="258" max="258" width="7.25" style="52" customWidth="1"/>
    <col min="259" max="512" width="8.125" style="52"/>
    <col min="513" max="513" width="6.625" style="52" customWidth="1"/>
    <col min="514" max="514" width="7.25" style="52" customWidth="1"/>
    <col min="515" max="768" width="8.125" style="52"/>
    <col min="769" max="769" width="6.625" style="52" customWidth="1"/>
    <col min="770" max="770" width="7.25" style="52" customWidth="1"/>
    <col min="771" max="1024" width="8.125" style="52"/>
    <col min="1025" max="1025" width="6.625" style="52" customWidth="1"/>
    <col min="1026" max="1026" width="7.25" style="52" customWidth="1"/>
    <col min="1027" max="1280" width="8.125" style="52"/>
    <col min="1281" max="1281" width="6.625" style="52" customWidth="1"/>
    <col min="1282" max="1282" width="7.25" style="52" customWidth="1"/>
    <col min="1283" max="1536" width="8.125" style="52"/>
    <col min="1537" max="1537" width="6.625" style="52" customWidth="1"/>
    <col min="1538" max="1538" width="7.25" style="52" customWidth="1"/>
    <col min="1539" max="1792" width="8.125" style="52"/>
    <col min="1793" max="1793" width="6.625" style="52" customWidth="1"/>
    <col min="1794" max="1794" width="7.25" style="52" customWidth="1"/>
    <col min="1795" max="2048" width="8.125" style="52"/>
    <col min="2049" max="2049" width="6.625" style="52" customWidth="1"/>
    <col min="2050" max="2050" width="7.25" style="52" customWidth="1"/>
    <col min="2051" max="2304" width="8.125" style="52"/>
    <col min="2305" max="2305" width="6.625" style="52" customWidth="1"/>
    <col min="2306" max="2306" width="7.25" style="52" customWidth="1"/>
    <col min="2307" max="2560" width="8.125" style="52"/>
    <col min="2561" max="2561" width="6.625" style="52" customWidth="1"/>
    <col min="2562" max="2562" width="7.25" style="52" customWidth="1"/>
    <col min="2563" max="2816" width="8.125" style="52"/>
    <col min="2817" max="2817" width="6.625" style="52" customWidth="1"/>
    <col min="2818" max="2818" width="7.25" style="52" customWidth="1"/>
    <col min="2819" max="3072" width="8.125" style="52"/>
    <col min="3073" max="3073" width="6.625" style="52" customWidth="1"/>
    <col min="3074" max="3074" width="7.25" style="52" customWidth="1"/>
    <col min="3075" max="3328" width="8.125" style="52"/>
    <col min="3329" max="3329" width="6.625" style="52" customWidth="1"/>
    <col min="3330" max="3330" width="7.25" style="52" customWidth="1"/>
    <col min="3331" max="3584" width="8.125" style="52"/>
    <col min="3585" max="3585" width="6.625" style="52" customWidth="1"/>
    <col min="3586" max="3586" width="7.25" style="52" customWidth="1"/>
    <col min="3587" max="3840" width="8.125" style="52"/>
    <col min="3841" max="3841" width="6.625" style="52" customWidth="1"/>
    <col min="3842" max="3842" width="7.25" style="52" customWidth="1"/>
    <col min="3843" max="4096" width="8.125" style="52"/>
    <col min="4097" max="4097" width="6.625" style="52" customWidth="1"/>
    <col min="4098" max="4098" width="7.25" style="52" customWidth="1"/>
    <col min="4099" max="4352" width="8.125" style="52"/>
    <col min="4353" max="4353" width="6.625" style="52" customWidth="1"/>
    <col min="4354" max="4354" width="7.25" style="52" customWidth="1"/>
    <col min="4355" max="4608" width="8.125" style="52"/>
    <col min="4609" max="4609" width="6.625" style="52" customWidth="1"/>
    <col min="4610" max="4610" width="7.25" style="52" customWidth="1"/>
    <col min="4611" max="4864" width="8.125" style="52"/>
    <col min="4865" max="4865" width="6.625" style="52" customWidth="1"/>
    <col min="4866" max="4866" width="7.25" style="52" customWidth="1"/>
    <col min="4867" max="5120" width="8.125" style="52"/>
    <col min="5121" max="5121" width="6.625" style="52" customWidth="1"/>
    <col min="5122" max="5122" width="7.25" style="52" customWidth="1"/>
    <col min="5123" max="5376" width="8.125" style="52"/>
    <col min="5377" max="5377" width="6.625" style="52" customWidth="1"/>
    <col min="5378" max="5378" width="7.25" style="52" customWidth="1"/>
    <col min="5379" max="5632" width="8.125" style="52"/>
    <col min="5633" max="5633" width="6.625" style="52" customWidth="1"/>
    <col min="5634" max="5634" width="7.25" style="52" customWidth="1"/>
    <col min="5635" max="5888" width="8.125" style="52"/>
    <col min="5889" max="5889" width="6.625" style="52" customWidth="1"/>
    <col min="5890" max="5890" width="7.25" style="52" customWidth="1"/>
    <col min="5891" max="6144" width="8.125" style="52"/>
    <col min="6145" max="6145" width="6.625" style="52" customWidth="1"/>
    <col min="6146" max="6146" width="7.25" style="52" customWidth="1"/>
    <col min="6147" max="6400" width="8.125" style="52"/>
    <col min="6401" max="6401" width="6.625" style="52" customWidth="1"/>
    <col min="6402" max="6402" width="7.25" style="52" customWidth="1"/>
    <col min="6403" max="6656" width="8.125" style="52"/>
    <col min="6657" max="6657" width="6.625" style="52" customWidth="1"/>
    <col min="6658" max="6658" width="7.25" style="52" customWidth="1"/>
    <col min="6659" max="6912" width="8.125" style="52"/>
    <col min="6913" max="6913" width="6.625" style="52" customWidth="1"/>
    <col min="6914" max="6914" width="7.25" style="52" customWidth="1"/>
    <col min="6915" max="7168" width="8.125" style="52"/>
    <col min="7169" max="7169" width="6.625" style="52" customWidth="1"/>
    <col min="7170" max="7170" width="7.25" style="52" customWidth="1"/>
    <col min="7171" max="7424" width="8.125" style="52"/>
    <col min="7425" max="7425" width="6.625" style="52" customWidth="1"/>
    <col min="7426" max="7426" width="7.25" style="52" customWidth="1"/>
    <col min="7427" max="7680" width="8.125" style="52"/>
    <col min="7681" max="7681" width="6.625" style="52" customWidth="1"/>
    <col min="7682" max="7682" width="7.25" style="52" customWidth="1"/>
    <col min="7683" max="7936" width="8.125" style="52"/>
    <col min="7937" max="7937" width="6.625" style="52" customWidth="1"/>
    <col min="7938" max="7938" width="7.25" style="52" customWidth="1"/>
    <col min="7939" max="8192" width="8.125" style="52"/>
    <col min="8193" max="8193" width="6.625" style="52" customWidth="1"/>
    <col min="8194" max="8194" width="7.25" style="52" customWidth="1"/>
    <col min="8195" max="8448" width="8.125" style="52"/>
    <col min="8449" max="8449" width="6.625" style="52" customWidth="1"/>
    <col min="8450" max="8450" width="7.25" style="52" customWidth="1"/>
    <col min="8451" max="8704" width="8.125" style="52"/>
    <col min="8705" max="8705" width="6.625" style="52" customWidth="1"/>
    <col min="8706" max="8706" width="7.25" style="52" customWidth="1"/>
    <col min="8707" max="8960" width="8.125" style="52"/>
    <col min="8961" max="8961" width="6.625" style="52" customWidth="1"/>
    <col min="8962" max="8962" width="7.25" style="52" customWidth="1"/>
    <col min="8963" max="9216" width="8.125" style="52"/>
    <col min="9217" max="9217" width="6.625" style="52" customWidth="1"/>
    <col min="9218" max="9218" width="7.25" style="52" customWidth="1"/>
    <col min="9219" max="9472" width="8.125" style="52"/>
    <col min="9473" max="9473" width="6.625" style="52" customWidth="1"/>
    <col min="9474" max="9474" width="7.25" style="52" customWidth="1"/>
    <col min="9475" max="9728" width="8.125" style="52"/>
    <col min="9729" max="9729" width="6.625" style="52" customWidth="1"/>
    <col min="9730" max="9730" width="7.25" style="52" customWidth="1"/>
    <col min="9731" max="9984" width="8.125" style="52"/>
    <col min="9985" max="9985" width="6.625" style="52" customWidth="1"/>
    <col min="9986" max="9986" width="7.25" style="52" customWidth="1"/>
    <col min="9987" max="10240" width="8.125" style="52"/>
    <col min="10241" max="10241" width="6.625" style="52" customWidth="1"/>
    <col min="10242" max="10242" width="7.25" style="52" customWidth="1"/>
    <col min="10243" max="10496" width="8.125" style="52"/>
    <col min="10497" max="10497" width="6.625" style="52" customWidth="1"/>
    <col min="10498" max="10498" width="7.25" style="52" customWidth="1"/>
    <col min="10499" max="10752" width="8.125" style="52"/>
    <col min="10753" max="10753" width="6.625" style="52" customWidth="1"/>
    <col min="10754" max="10754" width="7.25" style="52" customWidth="1"/>
    <col min="10755" max="11008" width="8.125" style="52"/>
    <col min="11009" max="11009" width="6.625" style="52" customWidth="1"/>
    <col min="11010" max="11010" width="7.25" style="52" customWidth="1"/>
    <col min="11011" max="11264" width="8.125" style="52"/>
    <col min="11265" max="11265" width="6.625" style="52" customWidth="1"/>
    <col min="11266" max="11266" width="7.25" style="52" customWidth="1"/>
    <col min="11267" max="11520" width="8.125" style="52"/>
    <col min="11521" max="11521" width="6.625" style="52" customWidth="1"/>
    <col min="11522" max="11522" width="7.25" style="52" customWidth="1"/>
    <col min="11523" max="11776" width="8.125" style="52"/>
    <col min="11777" max="11777" width="6.625" style="52" customWidth="1"/>
    <col min="11778" max="11778" width="7.25" style="52" customWidth="1"/>
    <col min="11779" max="12032" width="8.125" style="52"/>
    <col min="12033" max="12033" width="6.625" style="52" customWidth="1"/>
    <col min="12034" max="12034" width="7.25" style="52" customWidth="1"/>
    <col min="12035" max="12288" width="8.125" style="52"/>
    <col min="12289" max="12289" width="6.625" style="52" customWidth="1"/>
    <col min="12290" max="12290" width="7.25" style="52" customWidth="1"/>
    <col min="12291" max="12544" width="8.125" style="52"/>
    <col min="12545" max="12545" width="6.625" style="52" customWidth="1"/>
    <col min="12546" max="12546" width="7.25" style="52" customWidth="1"/>
    <col min="12547" max="12800" width="8.125" style="52"/>
    <col min="12801" max="12801" width="6.625" style="52" customWidth="1"/>
    <col min="12802" max="12802" width="7.25" style="52" customWidth="1"/>
    <col min="12803" max="13056" width="8.125" style="52"/>
    <col min="13057" max="13057" width="6.625" style="52" customWidth="1"/>
    <col min="13058" max="13058" width="7.25" style="52" customWidth="1"/>
    <col min="13059" max="13312" width="8.125" style="52"/>
    <col min="13313" max="13313" width="6.625" style="52" customWidth="1"/>
    <col min="13314" max="13314" width="7.25" style="52" customWidth="1"/>
    <col min="13315" max="13568" width="8.125" style="52"/>
    <col min="13569" max="13569" width="6.625" style="52" customWidth="1"/>
    <col min="13570" max="13570" width="7.25" style="52" customWidth="1"/>
    <col min="13571" max="13824" width="8.125" style="52"/>
    <col min="13825" max="13825" width="6.625" style="52" customWidth="1"/>
    <col min="13826" max="13826" width="7.25" style="52" customWidth="1"/>
    <col min="13827" max="14080" width="8.125" style="52"/>
    <col min="14081" max="14081" width="6.625" style="52" customWidth="1"/>
    <col min="14082" max="14082" width="7.25" style="52" customWidth="1"/>
    <col min="14083" max="14336" width="8.125" style="52"/>
    <col min="14337" max="14337" width="6.625" style="52" customWidth="1"/>
    <col min="14338" max="14338" width="7.25" style="52" customWidth="1"/>
    <col min="14339" max="14592" width="8.125" style="52"/>
    <col min="14593" max="14593" width="6.625" style="52" customWidth="1"/>
    <col min="14594" max="14594" width="7.25" style="52" customWidth="1"/>
    <col min="14595" max="14848" width="8.125" style="52"/>
    <col min="14849" max="14849" width="6.625" style="52" customWidth="1"/>
    <col min="14850" max="14850" width="7.25" style="52" customWidth="1"/>
    <col min="14851" max="15104" width="8.125" style="52"/>
    <col min="15105" max="15105" width="6.625" style="52" customWidth="1"/>
    <col min="15106" max="15106" width="7.25" style="52" customWidth="1"/>
    <col min="15107" max="15360" width="8.125" style="52"/>
    <col min="15361" max="15361" width="6.625" style="52" customWidth="1"/>
    <col min="15362" max="15362" width="7.25" style="52" customWidth="1"/>
    <col min="15363" max="15616" width="8.125" style="52"/>
    <col min="15617" max="15617" width="6.625" style="52" customWidth="1"/>
    <col min="15618" max="15618" width="7.25" style="52" customWidth="1"/>
    <col min="15619" max="15872" width="8.125" style="52"/>
    <col min="15873" max="15873" width="6.625" style="52" customWidth="1"/>
    <col min="15874" max="15874" width="7.25" style="52" customWidth="1"/>
    <col min="15875" max="16128" width="8.125" style="52"/>
    <col min="16129" max="16129" width="6.625" style="52" customWidth="1"/>
    <col min="16130" max="16130" width="7.25" style="52" customWidth="1"/>
    <col min="16131" max="16384" width="8.125" style="52"/>
  </cols>
  <sheetData>
    <row r="1" spans="1:1" x14ac:dyDescent="0.4">
      <c r="A1" s="84">
        <v>43944</v>
      </c>
    </row>
    <row r="36" spans="1:1" x14ac:dyDescent="0.4">
      <c r="A36" s="84">
        <v>43952</v>
      </c>
    </row>
    <row r="71" spans="1:1" x14ac:dyDescent="0.4">
      <c r="A71" s="84">
        <v>43959</v>
      </c>
    </row>
    <row r="106" spans="1:1" x14ac:dyDescent="0.4">
      <c r="A106" s="84">
        <v>43998</v>
      </c>
    </row>
    <row r="141" spans="1:1" x14ac:dyDescent="0.4">
      <c r="A141" s="84">
        <v>44001</v>
      </c>
    </row>
    <row r="176" spans="1:1" x14ac:dyDescent="0.4">
      <c r="A176" s="84">
        <v>44013</v>
      </c>
    </row>
    <row r="211" spans="1:1" x14ac:dyDescent="0.4">
      <c r="A211" s="84">
        <v>44056</v>
      </c>
    </row>
    <row r="246" spans="1:1" x14ac:dyDescent="0.4">
      <c r="A246" s="53" t="s">
        <v>39</v>
      </c>
    </row>
    <row r="281" spans="1:1" x14ac:dyDescent="0.4">
      <c r="A281" s="84">
        <v>44085</v>
      </c>
    </row>
    <row r="316" spans="1:1" x14ac:dyDescent="0.4">
      <c r="A316" s="84">
        <v>44091</v>
      </c>
    </row>
    <row r="351" spans="1:1" x14ac:dyDescent="0.4">
      <c r="A351" s="84">
        <v>44141</v>
      </c>
    </row>
    <row r="386" spans="1:1" x14ac:dyDescent="0.4">
      <c r="A386" s="84">
        <v>44158</v>
      </c>
    </row>
    <row r="421" spans="1:1" x14ac:dyDescent="0.4">
      <c r="A421" s="84">
        <v>44246</v>
      </c>
    </row>
    <row r="456" spans="1:1" x14ac:dyDescent="0.4">
      <c r="A456" s="84">
        <v>44253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tabSelected="1" zoomScale="145" zoomScaleSheetLayoutView="100" workbookViewId="0">
      <selection activeCell="L8" sqref="L8"/>
    </sheetView>
  </sheetViews>
  <sheetFormatPr defaultColWidth="8.125" defaultRowHeight="13.5" x14ac:dyDescent="0.4"/>
  <cols>
    <col min="1" max="16384" width="8.125" style="52"/>
  </cols>
  <sheetData>
    <row r="1" spans="1:10" x14ac:dyDescent="0.4">
      <c r="A1" s="52" t="s">
        <v>25</v>
      </c>
    </row>
    <row r="2" spans="1:10" x14ac:dyDescent="0.4">
      <c r="A2" s="96" t="s">
        <v>43</v>
      </c>
      <c r="B2" s="97"/>
      <c r="C2" s="97"/>
      <c r="D2" s="97"/>
      <c r="E2" s="97"/>
      <c r="F2" s="97"/>
      <c r="G2" s="97"/>
      <c r="H2" s="97"/>
      <c r="I2" s="97"/>
      <c r="J2" s="97"/>
    </row>
    <row r="3" spans="1:10" x14ac:dyDescent="0.4">
      <c r="A3" s="97"/>
      <c r="B3" s="97"/>
      <c r="C3" s="97"/>
      <c r="D3" s="97"/>
      <c r="E3" s="97"/>
      <c r="F3" s="97"/>
      <c r="G3" s="97"/>
      <c r="H3" s="97"/>
      <c r="I3" s="97"/>
      <c r="J3" s="97"/>
    </row>
    <row r="4" spans="1:10" x14ac:dyDescent="0.4">
      <c r="A4" s="97"/>
      <c r="B4" s="97"/>
      <c r="C4" s="97"/>
      <c r="D4" s="97"/>
      <c r="E4" s="97"/>
      <c r="F4" s="97"/>
      <c r="G4" s="97"/>
      <c r="H4" s="97"/>
      <c r="I4" s="97"/>
      <c r="J4" s="97"/>
    </row>
    <row r="5" spans="1:10" x14ac:dyDescent="0.4">
      <c r="A5" s="97"/>
      <c r="B5" s="97"/>
      <c r="C5" s="97"/>
      <c r="D5" s="97"/>
      <c r="E5" s="97"/>
      <c r="F5" s="97"/>
      <c r="G5" s="97"/>
      <c r="H5" s="97"/>
      <c r="I5" s="97"/>
      <c r="J5" s="97"/>
    </row>
    <row r="6" spans="1:10" x14ac:dyDescent="0.4">
      <c r="A6" s="97"/>
      <c r="B6" s="97"/>
      <c r="C6" s="97"/>
      <c r="D6" s="97"/>
      <c r="E6" s="97"/>
      <c r="F6" s="97"/>
      <c r="G6" s="97"/>
      <c r="H6" s="97"/>
      <c r="I6" s="97"/>
      <c r="J6" s="97"/>
    </row>
    <row r="7" spans="1:10" x14ac:dyDescent="0.4">
      <c r="A7" s="97"/>
      <c r="B7" s="97"/>
      <c r="C7" s="97"/>
      <c r="D7" s="97"/>
      <c r="E7" s="97"/>
      <c r="F7" s="97"/>
      <c r="G7" s="97"/>
      <c r="H7" s="97"/>
      <c r="I7" s="97"/>
      <c r="J7" s="97"/>
    </row>
    <row r="8" spans="1:10" x14ac:dyDescent="0.4">
      <c r="A8" s="97"/>
      <c r="B8" s="97"/>
      <c r="C8" s="97"/>
      <c r="D8" s="97"/>
      <c r="E8" s="97"/>
      <c r="F8" s="97"/>
      <c r="G8" s="97"/>
      <c r="H8" s="97"/>
      <c r="I8" s="97"/>
      <c r="J8" s="97"/>
    </row>
    <row r="9" spans="1:10" x14ac:dyDescent="0.4">
      <c r="A9" s="97"/>
      <c r="B9" s="97"/>
      <c r="C9" s="97"/>
      <c r="D9" s="97"/>
      <c r="E9" s="97"/>
      <c r="F9" s="97"/>
      <c r="G9" s="97"/>
      <c r="H9" s="97"/>
      <c r="I9" s="97"/>
      <c r="J9" s="97"/>
    </row>
    <row r="11" spans="1:10" x14ac:dyDescent="0.4">
      <c r="A11" s="52" t="s">
        <v>26</v>
      </c>
    </row>
    <row r="12" spans="1:10" x14ac:dyDescent="0.4">
      <c r="A12" s="98" t="s">
        <v>40</v>
      </c>
      <c r="B12" s="99"/>
      <c r="C12" s="99"/>
      <c r="D12" s="99"/>
      <c r="E12" s="99"/>
      <c r="F12" s="99"/>
      <c r="G12" s="99"/>
      <c r="H12" s="99"/>
      <c r="I12" s="99"/>
      <c r="J12" s="99"/>
    </row>
    <row r="13" spans="1:10" x14ac:dyDescent="0.4">
      <c r="A13" s="99"/>
      <c r="B13" s="99"/>
      <c r="C13" s="99"/>
      <c r="D13" s="99"/>
      <c r="E13" s="99"/>
      <c r="F13" s="99"/>
      <c r="G13" s="99"/>
      <c r="H13" s="99"/>
      <c r="I13" s="99"/>
      <c r="J13" s="99"/>
    </row>
    <row r="14" spans="1:10" x14ac:dyDescent="0.4">
      <c r="A14" s="99"/>
      <c r="B14" s="99"/>
      <c r="C14" s="99"/>
      <c r="D14" s="99"/>
      <c r="E14" s="99"/>
      <c r="F14" s="99"/>
      <c r="G14" s="99"/>
      <c r="H14" s="99"/>
      <c r="I14" s="99"/>
      <c r="J14" s="99"/>
    </row>
    <row r="15" spans="1:10" x14ac:dyDescent="0.4">
      <c r="A15" s="99"/>
      <c r="B15" s="99"/>
      <c r="C15" s="99"/>
      <c r="D15" s="99"/>
      <c r="E15" s="99"/>
      <c r="F15" s="99"/>
      <c r="G15" s="99"/>
      <c r="H15" s="99"/>
      <c r="I15" s="99"/>
      <c r="J15" s="99"/>
    </row>
    <row r="16" spans="1:10" x14ac:dyDescent="0.4">
      <c r="A16" s="99"/>
      <c r="B16" s="99"/>
      <c r="C16" s="99"/>
      <c r="D16" s="99"/>
      <c r="E16" s="99"/>
      <c r="F16" s="99"/>
      <c r="G16" s="99"/>
      <c r="H16" s="99"/>
      <c r="I16" s="99"/>
      <c r="J16" s="99"/>
    </row>
    <row r="17" spans="1:10" x14ac:dyDescent="0.4">
      <c r="A17" s="99"/>
      <c r="B17" s="99"/>
      <c r="C17" s="99"/>
      <c r="D17" s="99"/>
      <c r="E17" s="99"/>
      <c r="F17" s="99"/>
      <c r="G17" s="99"/>
      <c r="H17" s="99"/>
      <c r="I17" s="99"/>
      <c r="J17" s="99"/>
    </row>
    <row r="18" spans="1:10" x14ac:dyDescent="0.4">
      <c r="A18" s="99"/>
      <c r="B18" s="99"/>
      <c r="C18" s="99"/>
      <c r="D18" s="99"/>
      <c r="E18" s="99"/>
      <c r="F18" s="99"/>
      <c r="G18" s="99"/>
      <c r="H18" s="99"/>
      <c r="I18" s="99"/>
      <c r="J18" s="99"/>
    </row>
    <row r="19" spans="1:10" x14ac:dyDescent="0.4">
      <c r="A19" s="99"/>
      <c r="B19" s="99"/>
      <c r="C19" s="99"/>
      <c r="D19" s="99"/>
      <c r="E19" s="99"/>
      <c r="F19" s="99"/>
      <c r="G19" s="99"/>
      <c r="H19" s="99"/>
      <c r="I19" s="99"/>
      <c r="J19" s="99"/>
    </row>
    <row r="21" spans="1:10" x14ac:dyDescent="0.4">
      <c r="A21" s="52" t="s">
        <v>27</v>
      </c>
    </row>
    <row r="22" spans="1:10" x14ac:dyDescent="0.4">
      <c r="A22" s="98" t="s">
        <v>41</v>
      </c>
      <c r="B22" s="98"/>
      <c r="C22" s="98"/>
      <c r="D22" s="98"/>
      <c r="E22" s="98"/>
      <c r="F22" s="98"/>
      <c r="G22" s="98"/>
      <c r="H22" s="98"/>
      <c r="I22" s="98"/>
      <c r="J22" s="98"/>
    </row>
    <row r="23" spans="1:10" x14ac:dyDescent="0.4">
      <c r="A23" s="98"/>
      <c r="B23" s="98"/>
      <c r="C23" s="98"/>
      <c r="D23" s="98"/>
      <c r="E23" s="98"/>
      <c r="F23" s="98"/>
      <c r="G23" s="98"/>
      <c r="H23" s="98"/>
      <c r="I23" s="98"/>
      <c r="J23" s="98"/>
    </row>
    <row r="24" spans="1:10" x14ac:dyDescent="0.4">
      <c r="A24" s="98"/>
      <c r="B24" s="98"/>
      <c r="C24" s="98"/>
      <c r="D24" s="98"/>
      <c r="E24" s="98"/>
      <c r="F24" s="98"/>
      <c r="G24" s="98"/>
      <c r="H24" s="98"/>
      <c r="I24" s="98"/>
      <c r="J24" s="98"/>
    </row>
    <row r="25" spans="1:10" x14ac:dyDescent="0.4">
      <c r="A25" s="98"/>
      <c r="B25" s="98"/>
      <c r="C25" s="98"/>
      <c r="D25" s="98"/>
      <c r="E25" s="98"/>
      <c r="F25" s="98"/>
      <c r="G25" s="98"/>
      <c r="H25" s="98"/>
      <c r="I25" s="98"/>
      <c r="J25" s="98"/>
    </row>
    <row r="26" spans="1:10" x14ac:dyDescent="0.4">
      <c r="A26" s="98"/>
      <c r="B26" s="98"/>
      <c r="C26" s="98"/>
      <c r="D26" s="98"/>
      <c r="E26" s="98"/>
      <c r="F26" s="98"/>
      <c r="G26" s="98"/>
      <c r="H26" s="98"/>
      <c r="I26" s="98"/>
      <c r="J26" s="98"/>
    </row>
    <row r="27" spans="1:10" x14ac:dyDescent="0.4">
      <c r="A27" s="98"/>
      <c r="B27" s="98"/>
      <c r="C27" s="98"/>
      <c r="D27" s="98"/>
      <c r="E27" s="98"/>
      <c r="F27" s="98"/>
      <c r="G27" s="98"/>
      <c r="H27" s="98"/>
      <c r="I27" s="98"/>
      <c r="J27" s="98"/>
    </row>
    <row r="28" spans="1:10" x14ac:dyDescent="0.4">
      <c r="A28" s="98"/>
      <c r="B28" s="98"/>
      <c r="C28" s="98"/>
      <c r="D28" s="98"/>
      <c r="E28" s="98"/>
      <c r="F28" s="98"/>
      <c r="G28" s="98"/>
      <c r="H28" s="98"/>
      <c r="I28" s="98"/>
      <c r="J28" s="98"/>
    </row>
    <row r="29" spans="1:10" x14ac:dyDescent="0.4">
      <c r="A29" s="98"/>
      <c r="B29" s="98"/>
      <c r="C29" s="98"/>
      <c r="D29" s="98"/>
      <c r="E29" s="98"/>
      <c r="F29" s="98"/>
      <c r="G29" s="98"/>
      <c r="H29" s="98"/>
      <c r="I29" s="98"/>
      <c r="J29" s="98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D18" sqref="D18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4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">
      <c r="A2" s="34"/>
      <c r="B2" s="32"/>
      <c r="C2" s="32"/>
      <c r="D2" s="33"/>
      <c r="E2" s="32"/>
      <c r="F2" s="33"/>
      <c r="G2" s="32"/>
      <c r="H2" s="33"/>
    </row>
    <row r="3" spans="1:8" x14ac:dyDescent="0.4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">
      <c r="A4" s="37" t="s">
        <v>21</v>
      </c>
      <c r="B4" s="37" t="s">
        <v>36</v>
      </c>
      <c r="C4" s="37" t="s">
        <v>42</v>
      </c>
      <c r="D4" s="38"/>
      <c r="E4" s="37"/>
      <c r="F4" s="38"/>
      <c r="G4" s="37"/>
      <c r="H4" s="38"/>
    </row>
    <row r="5" spans="1:8" x14ac:dyDescent="0.4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user</cp:lastModifiedBy>
  <dcterms:created xsi:type="dcterms:W3CDTF">2020-09-18T03:10:57Z</dcterms:created>
  <dcterms:modified xsi:type="dcterms:W3CDTF">2021-10-09T13:24:32Z</dcterms:modified>
</cp:coreProperties>
</file>