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X\CMA\3_検証の進め方\トレード管理シート\"/>
    </mc:Choice>
  </mc:AlternateContent>
  <xr:revisionPtr revIDLastSave="0" documentId="13_ncr:1_{2C4F98E0-3C7C-4ED9-92BD-516DC361AA1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<sst xmlns="http://schemas.openxmlformats.org/spreadsheetml/2006/main" count="50" uniqueCount="39">
  <si>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</si>
  <si>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</si>
  <si>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</si>
  <si>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</si>
  <si>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</si>
  <si>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</si>
  <si>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</si>
  <si>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</si>
  <si>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</si>
  <si>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</si>
  <si>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</si>
  <si>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</si>
  <si>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</si>
  <si>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</si>
  <si>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</si>
  <si>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</si>
  <si>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</si>
  <si>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</si>
  <si>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</si>
  <si>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</si>
  <si>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</si>
  <si>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</si>
  <si>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</si>
  <si>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</si>
  <si>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</si>
  <si>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</si>
  <si>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</si>
  <si>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</si>
  <si>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</si>
  <si>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</si>
  <si>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</si>
  <si>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</si>
  <si>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</si>
  <si>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</si>
  <si>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</si>
  <si>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</si>
  <si>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日足</t>
    <rPh sb="0" eb="1">
      <t>ヒ</t>
    </rPh>
    <rPh sb="1" eb="2">
      <t>アシ</t>
    </rPh>
    <phoneticPr fontId="1"/>
  </si>
  <si>
    <t>USD/JPY</t>
    <phoneticPr fontId="5"/>
  </si>
  <si>
    <t>USD/JPUの日足（2020/4/1～）で、PBの検証。
下図チャートを判定下さい。【青：PB、橙：エントリー、赤：決済】
利確のタイミングを前日ローソク足の始まり終わり寝値と考え増したが、間違いありませんか？</t>
    <rPh sb="8" eb="10">
      <t>ヒアシ</t>
    </rPh>
    <rPh sb="26" eb="28">
      <t>ケンショウ</t>
    </rPh>
    <rPh sb="30" eb="32">
      <t>カズ</t>
    </rPh>
    <rPh sb="37" eb="39">
      <t>ハンテイ</t>
    </rPh>
    <rPh sb="39" eb="40">
      <t>クダ</t>
    </rPh>
    <rPh sb="44" eb="45">
      <t>アオ</t>
    </rPh>
    <rPh sb="49" eb="50">
      <t>ダイダイ</t>
    </rPh>
    <rPh sb="57" eb="58">
      <t>アカ</t>
    </rPh>
    <rPh sb="59" eb="61">
      <t>ケッサイ</t>
    </rPh>
    <rPh sb="72" eb="74">
      <t>ゼンジツ</t>
    </rPh>
    <rPh sb="80" eb="81">
      <t>ハジ</t>
    </rPh>
    <rPh sb="83" eb="84">
      <t>オ</t>
    </rPh>
    <rPh sb="86" eb="87">
      <t>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</si>
</sst>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130598</xdr:rowOff>
    </xdr:from>
    <xdr:to>
      <xdr:col>10</xdr:col>
      <xdr:colOff>565717</xdr:colOff>
      <xdr:row>21</xdr:row>
      <xdr:rowOff>124589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2D2E9D8-3326-4C58-9775-C17E6D331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3770"/>
          <a:ext cx="6740545" cy="2897474"/>
        </a:xfrm>
        <a:prstGeom prst="rect">
          <a:avLst/>
        </a:prstGeom>
      </xdr:spPr>
    </xdr:pic>
    <xdr:clientData/>
  </xdr:twoCellAnchor>
  <xdr:twoCellAnchor>
    <xdr:from>
      <xdr:col>2</xdr:col>
      <xdr:colOff>19706</xdr:colOff>
      <xdr:row>8</xdr:row>
      <xdr:rowOff>164223</xdr:rowOff>
    </xdr:from>
    <xdr:to>
      <xdr:col>2</xdr:col>
      <xdr:colOff>177361</xdr:colOff>
      <xdr:row>9</xdr:row>
      <xdr:rowOff>151086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6EA2167-08F7-4F92-BC05-549E6B0C0915}"/>
            </a:ext>
          </a:extLst>
        </xdr:cNvPr>
        <xdr:cNvSpPr/>
      </xdr:nvSpPr>
      <xdr:spPr>
        <a:xfrm>
          <a:off x="1254672" y="1530568"/>
          <a:ext cx="157655" cy="157656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/>
            <a:t>2</a:t>
          </a:r>
          <a:endParaRPr kumimoji="1" lang="ja-JP" altLang="en-US" sz="800"/>
        </a:p>
      </xdr:txBody>
    </xdr:sp>
    <xdr:clientData/>
  </xdr:twoCellAnchor>
  <xdr:twoCellAnchor>
    <xdr:from>
      <xdr:col>0</xdr:col>
      <xdr:colOff>295603</xdr:colOff>
      <xdr:row>7</xdr:row>
      <xdr:rowOff>13137</xdr:rowOff>
    </xdr:from>
    <xdr:to>
      <xdr:col>0</xdr:col>
      <xdr:colOff>453258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4C92F16-9744-4F56-B308-41C5461EF509}"/>
            </a:ext>
          </a:extLst>
        </xdr:cNvPr>
        <xdr:cNvSpPr/>
      </xdr:nvSpPr>
      <xdr:spPr>
        <a:xfrm>
          <a:off x="295603" y="1208689"/>
          <a:ext cx="157655" cy="157656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/>
            <a:t>1</a:t>
          </a:r>
          <a:endParaRPr kumimoji="1" lang="ja-JP" altLang="en-US" sz="800"/>
        </a:p>
      </xdr:txBody>
    </xdr:sp>
    <xdr:clientData/>
  </xdr:twoCellAnchor>
  <xdr:twoCellAnchor>
    <xdr:from>
      <xdr:col>3</xdr:col>
      <xdr:colOff>459827</xdr:colOff>
      <xdr:row>16</xdr:row>
      <xdr:rowOff>98533</xdr:rowOff>
    </xdr:from>
    <xdr:to>
      <xdr:col>3</xdr:col>
      <xdr:colOff>617482</xdr:colOff>
      <xdr:row>17</xdr:row>
      <xdr:rowOff>85396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0084A5E-8B1A-4F7F-93A1-C31F02611ADF}"/>
            </a:ext>
          </a:extLst>
        </xdr:cNvPr>
        <xdr:cNvSpPr/>
      </xdr:nvSpPr>
      <xdr:spPr>
        <a:xfrm>
          <a:off x="2312275" y="2831223"/>
          <a:ext cx="157655" cy="157656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/>
            <a:t>3</a:t>
          </a:r>
          <a:endParaRPr kumimoji="1" lang="ja-JP" altLang="en-US" sz="800"/>
        </a:p>
      </xdr:txBody>
    </xdr:sp>
    <xdr:clientData/>
  </xdr:twoCellAnchor>
  <xdr:twoCellAnchor>
    <xdr:from>
      <xdr:col>5</xdr:col>
      <xdr:colOff>91965</xdr:colOff>
      <xdr:row>11</xdr:row>
      <xdr:rowOff>164223</xdr:rowOff>
    </xdr:from>
    <xdr:to>
      <xdr:col>5</xdr:col>
      <xdr:colOff>249620</xdr:colOff>
      <xdr:row>12</xdr:row>
      <xdr:rowOff>151086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D143F15-D284-4088-9BDF-99B5FF206A9F}"/>
            </a:ext>
          </a:extLst>
        </xdr:cNvPr>
        <xdr:cNvSpPr/>
      </xdr:nvSpPr>
      <xdr:spPr>
        <a:xfrm>
          <a:off x="3179379" y="2042947"/>
          <a:ext cx="157655" cy="157656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/>
            <a:t>4</a:t>
          </a:r>
          <a:endParaRPr kumimoji="1" lang="ja-JP" altLang="en-US" sz="800"/>
        </a:p>
      </xdr:txBody>
    </xdr:sp>
    <xdr:clientData/>
  </xdr:twoCellAnchor>
  <xdr:twoCellAnchor>
    <xdr:from>
      <xdr:col>7</xdr:col>
      <xdr:colOff>571500</xdr:colOff>
      <xdr:row>14</xdr:row>
      <xdr:rowOff>45981</xdr:rowOff>
    </xdr:from>
    <xdr:to>
      <xdr:col>8</xdr:col>
      <xdr:colOff>111672</xdr:colOff>
      <xdr:row>15</xdr:row>
      <xdr:rowOff>32843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23ECD6D-8717-4B92-99D8-D4D5247432C0}"/>
            </a:ext>
          </a:extLst>
        </xdr:cNvPr>
        <xdr:cNvSpPr/>
      </xdr:nvSpPr>
      <xdr:spPr>
        <a:xfrm>
          <a:off x="4893879" y="2437084"/>
          <a:ext cx="157655" cy="157656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/>
            <a:t>5</a:t>
          </a:r>
          <a:endParaRPr kumimoji="1" lang="ja-JP" altLang="en-US" sz="800"/>
        </a:p>
      </xdr:txBody>
    </xdr:sp>
    <xdr:clientData/>
  </xdr:twoCellAnchor>
  <xdr:twoCellAnchor>
    <xdr:from>
      <xdr:col>9</xdr:col>
      <xdr:colOff>407275</xdr:colOff>
      <xdr:row>16</xdr:row>
      <xdr:rowOff>45981</xdr:rowOff>
    </xdr:from>
    <xdr:to>
      <xdr:col>9</xdr:col>
      <xdr:colOff>564930</xdr:colOff>
      <xdr:row>17</xdr:row>
      <xdr:rowOff>32844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243CD91-5CE3-4362-BAF1-D8AE7CC6733A}"/>
            </a:ext>
          </a:extLst>
        </xdr:cNvPr>
        <xdr:cNvSpPr/>
      </xdr:nvSpPr>
      <xdr:spPr>
        <a:xfrm>
          <a:off x="5964620" y="2778671"/>
          <a:ext cx="157655" cy="157656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/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4" sqref="C4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36</v>
      </c>
    </row>
    <row r="3" spans="1:18" x14ac:dyDescent="0.4">
      <c r="A3" s="1" t="s">
        <v>10</v>
      </c>
      <c r="C3" s="29">
        <v>5000000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9.5" thickBot="1" x14ac:dyDescent="0.4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5000000</v>
      </c>
      <c r="H8" s="20">
        <f>C3</f>
        <v>5000000</v>
      </c>
      <c r="I8" s="21">
        <f>C3</f>
        <v>5000000</v>
      </c>
      <c r="J8" s="88" t="s">
        <v>22</v>
      </c>
      <c r="K8" s="89"/>
      <c r="L8" s="90"/>
      <c r="M8" s="88"/>
      <c r="N8" s="89"/>
      <c r="O8" s="90"/>
    </row>
    <row r="9" spans="1:18" x14ac:dyDescent="0.4">
      <c r="A9" s="9">
        <v>1</v>
      </c>
      <c r="B9" s="23"/>
      <c r="C9" s="50"/>
      <c r="D9" s="54"/>
      <c r="E9" s="55"/>
      <c r="F9" s="56"/>
      <c r="G9" s="22" t="str">
        <f>IF(D9="","",G8+M9)</f>
        <v/>
      </c>
      <c r="H9" s="22" t="str">
        <f t="shared" ref="H9" si="0">IF(E9="","",H8+N9)</f>
        <v/>
      </c>
      <c r="I9" s="22" t="str">
        <f t="shared" ref="I9" si="1">IF(F9="","",I8+O9)</f>
        <v/>
      </c>
      <c r="J9" s="41">
        <f>IF(G8="","",G8*0.03)</f>
        <v>150000</v>
      </c>
      <c r="K9" s="42">
        <f>IF(H8="","",H8*0.03)</f>
        <v>150000</v>
      </c>
      <c r="L9" s="43">
        <f>IF(I8="","",I8*0.03)</f>
        <v>150000</v>
      </c>
      <c r="M9" s="41" t="str">
        <f>IF(D9="","",J9*D9)</f>
        <v/>
      </c>
      <c r="N9" s="42" t="str">
        <f>IF(E9="","",K9*E9)</f>
        <v/>
      </c>
      <c r="O9" s="43" t="str">
        <f>IF(F9="","",L9*F9)</f>
        <v/>
      </c>
      <c r="P9" s="40"/>
      <c r="Q9" s="40"/>
      <c r="R9" s="40"/>
    </row>
    <row r="10" spans="1:18" x14ac:dyDescent="0.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 t="str">
        <f t="shared" ref="J10:J12" si="5">IF(G9="","",G9*0.03)</f>
        <v/>
      </c>
      <c r="K10" s="45" t="str">
        <f t="shared" ref="K10:K12" si="6">IF(H9="","",H9*0.03)</f>
        <v/>
      </c>
      <c r="L10" s="46" t="str">
        <f t="shared" ref="L10:L12" si="7">IF(I9="","",I9*0.03)</f>
        <v/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5000000</v>
      </c>
      <c r="H59" s="71">
        <f>N59+H8</f>
        <v>5000000</v>
      </c>
      <c r="I59" s="72">
        <f>O59+I8</f>
        <v>5000000</v>
      </c>
      <c r="J59" s="67" t="s">
        <v>30</v>
      </c>
      <c r="K59" s="68">
        <f>B58-B9</f>
        <v>0</v>
      </c>
      <c r="L59" s="69" t="s">
        <v>31</v>
      </c>
      <c r="M59" s="81">
        <f>SUM(M9:M58)</f>
        <v>0</v>
      </c>
      <c r="N59" s="82">
        <f>SUM(N9:N58)</f>
        <v>0</v>
      </c>
      <c r="O59" s="83">
        <f>SUM(O9:O58)</f>
        <v>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34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</v>
      </c>
      <c r="H61" s="77">
        <f t="shared" ref="H61" si="21">H59/H8</f>
        <v>1</v>
      </c>
      <c r="I61" s="78">
        <f>I59/I8</f>
        <v>1</v>
      </c>
      <c r="J61" s="65" t="e">
        <f>(G61-100%)*30/K59</f>
        <v>#DIV/0!</v>
      </c>
      <c r="K61" s="65" t="e">
        <f>(H61-100%)*30/K59</f>
        <v>#DIV/0!</v>
      </c>
      <c r="L61" s="66" t="e">
        <f>(I61-100%)*30/K59</f>
        <v>#DIV/0!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 t="e">
        <f t="shared" ref="D62:E62" si="22">D59/(D59+D60+D61)</f>
        <v>#DIV/0!</v>
      </c>
      <c r="E62" s="74" t="e">
        <f t="shared" si="22"/>
        <v>#DIV/0!</v>
      </c>
      <c r="F62" s="75" t="e">
        <f>F59/(F59+F60+F61)</f>
        <v>#DIV/0!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zoomScale="80" zoomScaleNormal="80" workbookViewId="0">
      <selection activeCell="AA5" sqref="AA5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L13" sqref="L13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2" spans="1:10" x14ac:dyDescent="0.4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26</v>
      </c>
    </row>
    <row r="12" spans="1:10" x14ac:dyDescent="0.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27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7" sqref="D17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37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2021-10-08T01:00:27Z</dcterms:modified>
</cp:coreProperties>
</file>