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cuments\FX\トレード管理シート\"/>
    </mc:Choice>
  </mc:AlternateContent>
  <xr:revisionPtr revIDLastSave="0" documentId="13_ncr:1_{BBC6A2D5-47F3-4C27-9974-44A630A98955}" xr6:coauthVersionLast="47" xr6:coauthVersionMax="47" xr10:uidLastSave="{00000000-0000-0000-0000-000000000000}"/>
  <bookViews>
    <workbookView xWindow="350" yWindow="230" windowWidth="16870" windowHeight="10100" xr2:uid="{00000000-000D-0000-FFFF-FFFF00000000}"/>
  </bookViews>
  <sheets>
    <sheet name="検証シート" sheetId="1" r:id="rId1"/>
    <sheet name="画像" sheetId="6" r:id="rId2"/>
    <sheet name="気づき" sheetId="5" r:id="rId3"/>
    <sheet name="検証終了通貨" sheetId="2"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K9" i="1"/>
  <c r="N9" i="1" s="1"/>
  <c r="L9" i="1"/>
  <c r="O9" i="1" s="1"/>
  <c r="G9" i="1" l="1"/>
  <c r="J10" i="1" s="1"/>
  <c r="M10" i="1" s="1"/>
  <c r="I9" i="1"/>
  <c r="L10" i="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<sst xmlns="http://schemas.openxmlformats.org/spreadsheetml/2006/main" count="104" uniqueCount="92">
  <si>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</si>
  <si>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</si>
  <si>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</si>
  <si>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</si>
  <si>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</si>
  <si>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</si>
  <si>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</si>
  <si>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</si>
  <si>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</si>
  <si>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EURUSD</t>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</si>
  <si>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</si>
  <si>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</si>
  <si>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</si>
  <si>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</si>
  <si>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</si>
  <si>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</si>
  <si>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</si>
  <si>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</si>
  <si>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</si>
  <si>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</si>
  <si>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</si>
  <si>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</si>
  <si>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</si>
  <si>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</si>
  <si>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</si>
  <si>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</si>
  <si>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</si>
  <si>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</si>
  <si>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</si>
  <si>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</si>
  <si>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</si>
  <si>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</si>
  <si>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</si>
  <si>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</si>
  <si>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</si>
  <si>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</si>
  <si>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</si>
  <si>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</si>
  <si>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2019.1.9</t>
    <phoneticPr fontId="1"/>
  </si>
  <si>
    <t>検証ー1</t>
    <rPh sb="0" eb="2">
      <t>ケンショウ</t>
    </rPh>
    <phoneticPr fontId="1"/>
  </si>
  <si>
    <t>検証ー２</t>
    <rPh sb="0" eb="2">
      <t>ケンショウ</t>
    </rPh>
    <phoneticPr fontId="1"/>
  </si>
  <si>
    <t>2019.1.29</t>
    <phoneticPr fontId="1"/>
  </si>
  <si>
    <t>2019.2.22</t>
    <phoneticPr fontId="1"/>
  </si>
  <si>
    <t>検証ー３</t>
    <rPh sb="0" eb="2">
      <t>ケンショウ</t>
    </rPh>
    <phoneticPr fontId="1"/>
  </si>
  <si>
    <t>検証ー４</t>
    <rPh sb="0" eb="2">
      <t>ケンショウ</t>
    </rPh>
    <phoneticPr fontId="1"/>
  </si>
  <si>
    <t>2019.2.25</t>
    <phoneticPr fontId="1"/>
  </si>
  <si>
    <t>2019.3.7</t>
    <phoneticPr fontId="1"/>
  </si>
  <si>
    <t>検証ー５</t>
    <rPh sb="0" eb="2">
      <t>ケンショウ</t>
    </rPh>
    <phoneticPr fontId="1"/>
  </si>
  <si>
    <t>検証ー６</t>
    <rPh sb="0" eb="2">
      <t>ケンショウ</t>
    </rPh>
    <phoneticPr fontId="1"/>
  </si>
  <si>
    <t>2019.3.12</t>
    <phoneticPr fontId="1"/>
  </si>
  <si>
    <t>2019.3.20</t>
    <phoneticPr fontId="1"/>
  </si>
  <si>
    <t>検証ー７</t>
    <rPh sb="0" eb="2">
      <t>ケンショウ</t>
    </rPh>
    <phoneticPr fontId="1"/>
  </si>
  <si>
    <t>検証ー８</t>
    <rPh sb="0" eb="2">
      <t>ケンショウ</t>
    </rPh>
    <phoneticPr fontId="1"/>
  </si>
  <si>
    <t>2019.4.8</t>
    <phoneticPr fontId="1"/>
  </si>
  <si>
    <t>検証ー9</t>
    <rPh sb="0" eb="2">
      <t>ケンショウ</t>
    </rPh>
    <phoneticPr fontId="1"/>
  </si>
  <si>
    <t>2019.4.18</t>
    <phoneticPr fontId="1"/>
  </si>
  <si>
    <t>2019.5.8</t>
    <phoneticPr fontId="1"/>
  </si>
  <si>
    <t>検証ー１０</t>
    <rPh sb="0" eb="2">
      <t>ケンショウ</t>
    </rPh>
    <phoneticPr fontId="1"/>
  </si>
  <si>
    <t>2019.6.6</t>
    <phoneticPr fontId="1"/>
  </si>
  <si>
    <t>検証ー１1</t>
    <rPh sb="0" eb="2">
      <t>ケンショウ</t>
    </rPh>
    <phoneticPr fontId="1"/>
  </si>
  <si>
    <t>検証ー１２</t>
    <rPh sb="0" eb="2">
      <t>ケンショウ</t>
    </rPh>
    <phoneticPr fontId="1"/>
  </si>
  <si>
    <t>2019.7.2</t>
    <phoneticPr fontId="1"/>
  </si>
  <si>
    <t>検証ー１３</t>
    <rPh sb="0" eb="2">
      <t>ケンショウ</t>
    </rPh>
    <phoneticPr fontId="1"/>
  </si>
  <si>
    <t>2019.7.3</t>
  </si>
  <si>
    <t>2019.7.3</t>
    <phoneticPr fontId="1"/>
  </si>
  <si>
    <t>検証－１４</t>
    <rPh sb="0" eb="2">
      <t>ケンショウ</t>
    </rPh>
    <phoneticPr fontId="1"/>
  </si>
  <si>
    <t>2019.7.26</t>
    <phoneticPr fontId="1"/>
  </si>
  <si>
    <t>検証－１５</t>
    <rPh sb="0" eb="2">
      <t>ケンショウ</t>
    </rPh>
    <phoneticPr fontId="1"/>
  </si>
  <si>
    <t>検証－１６</t>
    <rPh sb="0" eb="2">
      <t>ケンショウ</t>
    </rPh>
    <phoneticPr fontId="1"/>
  </si>
  <si>
    <t>2019.7.30</t>
    <phoneticPr fontId="1"/>
  </si>
  <si>
    <t>検証－１７</t>
    <rPh sb="0" eb="2">
      <t>ケンショウ</t>
    </rPh>
    <phoneticPr fontId="1"/>
  </si>
  <si>
    <t>2019.8.14</t>
    <phoneticPr fontId="1"/>
  </si>
  <si>
    <t>検証－１８</t>
    <rPh sb="0" eb="2">
      <t>ケンショウ</t>
    </rPh>
    <phoneticPr fontId="1"/>
  </si>
  <si>
    <t>2019.8.17</t>
    <phoneticPr fontId="1"/>
  </si>
  <si>
    <t>検証－１９</t>
    <rPh sb="0" eb="2">
      <t>ケンショウ</t>
    </rPh>
    <phoneticPr fontId="1"/>
  </si>
  <si>
    <t>2019.8.28</t>
    <phoneticPr fontId="1"/>
  </si>
  <si>
    <t>検証－２０</t>
    <rPh sb="0" eb="2">
      <t>ケンショウ</t>
    </rPh>
    <phoneticPr fontId="1"/>
  </si>
  <si>
    <t>2019.9.6</t>
    <phoneticPr fontId="1"/>
  </si>
  <si>
    <t>2019.10.3</t>
    <phoneticPr fontId="1"/>
  </si>
  <si>
    <t>検証－２１</t>
    <rPh sb="0" eb="2">
      <t>ケンショウ</t>
    </rPh>
    <phoneticPr fontId="1"/>
  </si>
  <si>
    <t>2019.10.14</t>
    <phoneticPr fontId="1"/>
  </si>
  <si>
    <t>検証－２２</t>
    <rPh sb="0" eb="2">
      <t>ケンショウ</t>
    </rPh>
    <phoneticPr fontId="1"/>
  </si>
  <si>
    <t>検証－２３</t>
    <rPh sb="0" eb="2">
      <t>ケンショウ</t>
    </rPh>
    <phoneticPr fontId="1"/>
  </si>
  <si>
    <t>2019.10.28</t>
    <phoneticPr fontId="1"/>
  </si>
  <si>
    <t>検証－２４</t>
    <rPh sb="0" eb="2">
      <t>ケンショウ</t>
    </rPh>
    <phoneticPr fontId="1"/>
  </si>
  <si>
    <t>2019.11.23</t>
    <phoneticPr fontId="1"/>
  </si>
  <si>
    <t>検証－２５</t>
    <rPh sb="0" eb="2">
      <t>ケンショウ</t>
    </rPh>
    <phoneticPr fontId="1"/>
  </si>
  <si>
    <t>2019.11.26</t>
    <phoneticPr fontId="1"/>
  </si>
  <si>
    <t>2019.12.11</t>
    <phoneticPr fontId="1"/>
  </si>
  <si>
    <t>検証－２６</t>
    <rPh sb="0" eb="2">
      <t>ケンショウ</t>
    </rPh>
    <phoneticPr fontId="1"/>
  </si>
  <si>
    <t>・検証－11の様に実態に対してひげの長さが5倍程度あるピンバーの場合、
実態の3倍程度の場所からフィボナッチを書いた方がよさそう。
・買いのピンバーであっても、反対側にひげが伸びている場合は損切が多い。
売りのピンバーでも同様</t>
    <rPh sb="1" eb="3">
      <t>ケンショウ</t>
    </rPh>
    <rPh sb="7" eb="8">
      <t>ヨウ</t>
    </rPh>
    <rPh sb="9" eb="11">
      <t>ジッタイ</t>
    </rPh>
    <rPh sb="12" eb="13">
      <t>タイ</t>
    </rPh>
    <rPh sb="18" eb="19">
      <t>ナガ</t>
    </rPh>
    <rPh sb="22" eb="23">
      <t>バイ</t>
    </rPh>
    <rPh sb="23" eb="25">
      <t>テイド</t>
    </rPh>
    <rPh sb="32" eb="34">
      <t>バアイ</t>
    </rPh>
    <rPh sb="36" eb="38">
      <t>ジッタイ</t>
    </rPh>
    <rPh sb="40" eb="41">
      <t>バイ</t>
    </rPh>
    <rPh sb="41" eb="43">
      <t>テイド</t>
    </rPh>
    <rPh sb="44" eb="46">
      <t>バショ</t>
    </rPh>
    <rPh sb="55" eb="56">
      <t>カ</t>
    </rPh>
    <rPh sb="58" eb="59">
      <t>ホウ</t>
    </rPh>
    <rPh sb="68" eb="69">
      <t>カ</t>
    </rPh>
    <rPh sb="81" eb="84">
      <t>ハンタイガワ</t>
    </rPh>
    <rPh sb="88" eb="89">
      <t>ノ</t>
    </rPh>
    <rPh sb="93" eb="95">
      <t>バアイ</t>
    </rPh>
    <rPh sb="96" eb="98">
      <t>ソンギリ</t>
    </rPh>
    <rPh sb="99" eb="100">
      <t>オオ</t>
    </rPh>
    <rPh sb="103" eb="104">
      <t>ウ</t>
    </rPh>
    <rPh sb="112" eb="114">
      <t>ドウヨウ</t>
    </rPh>
    <phoneticPr fontId="1"/>
  </si>
  <si>
    <t>ピンバーの場合、10MSAから乖離した勢いのある上昇、または下降傾向の時でも上昇または下降する前に買いまたは売りに繋がらない時が多いので、何かと組み合わせる必要を感じた。</t>
    <rPh sb="5" eb="7">
      <t>バアイ</t>
    </rPh>
    <rPh sb="15" eb="17">
      <t>カイリ</t>
    </rPh>
    <rPh sb="19" eb="20">
      <t>イキオ</t>
    </rPh>
    <rPh sb="24" eb="26">
      <t>ジョウショウ</t>
    </rPh>
    <rPh sb="30" eb="32">
      <t>カコウ</t>
    </rPh>
    <rPh sb="32" eb="34">
      <t>ケイコウ</t>
    </rPh>
    <rPh sb="35" eb="36">
      <t>トキ</t>
    </rPh>
    <rPh sb="38" eb="40">
      <t>ジョウショウ</t>
    </rPh>
    <rPh sb="43" eb="45">
      <t>カコウ</t>
    </rPh>
    <rPh sb="47" eb="48">
      <t>マエ</t>
    </rPh>
    <rPh sb="49" eb="50">
      <t>カ</t>
    </rPh>
    <rPh sb="54" eb="55">
      <t>ウ</t>
    </rPh>
    <rPh sb="57" eb="58">
      <t>ツナ</t>
    </rPh>
    <rPh sb="62" eb="63">
      <t>トキ</t>
    </rPh>
    <rPh sb="64" eb="65">
      <t>オオ</t>
    </rPh>
    <rPh sb="69" eb="70">
      <t>ナニ</t>
    </rPh>
    <rPh sb="72" eb="73">
      <t>ク</t>
    </rPh>
    <rPh sb="74" eb="75">
      <t>ア</t>
    </rPh>
    <rPh sb="78" eb="80">
      <t>ヒツヨウ</t>
    </rPh>
    <rPh sb="81" eb="82">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</si>
</sst>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1" fillId="0" borderId="0" xfId="2" applyFont="1" applyAlignment="1">
      <alignment horizontal="left" vertical="center"/>
    </xf>
    <xf numFmtId="0" fontId="10" fillId="0" borderId="0" xfId="2"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39687</xdr:colOff>
      <xdr:row>1</xdr:row>
      <xdr:rowOff>55563</xdr:rowOff>
    </xdr:from>
    <xdr:to>
      <xdr:col>17</xdr:col>
      <xdr:colOff>173314</xdr:colOff>
      <xdr:row>48</xdr:row>
      <xdr:rowOff>76759</xdr:rowOff>
    </xdr:to>
    <xdr:pic>
      <xdr:nvPicPr>
        <xdr:cNvPr id="25" name="図 24">
          <a:extLst>
            <a:ext uri="{FF2B5EF4-FFF2-40B4-BE49-F238E27FC236}">
              <a16:creationId xmlns:a16="http://schemas.microsoft.com/office/drawing/2014/main" id="{42C5243E-D495-40F8-98CC-3FA940BE7518}"/>
            </a:ext>
          </a:extLst>
        </xdr:cNvPr>
        <xdr:cNvPicPr>
          <a:picLocks noChangeAspect="1"/>
        </xdr:cNvPicPr>
      </xdr:nvPicPr>
      <xdr:blipFill>
        <a:blip xmlns:r="http://schemas.openxmlformats.org/officeDocument/2006/relationships" r:embed="rId1"/>
        <a:stretch>
          <a:fillRect/>
        </a:stretch>
      </xdr:blipFill>
      <xdr:spPr>
        <a:xfrm>
          <a:off x="39687" y="230188"/>
          <a:ext cx="10476190" cy="8228571"/>
        </a:xfrm>
        <a:prstGeom prst="rect">
          <a:avLst/>
        </a:prstGeom>
      </xdr:spPr>
    </xdr:pic>
    <xdr:clientData/>
  </xdr:twoCellAnchor>
  <xdr:twoCellAnchor editAs="oneCell">
    <xdr:from>
      <xdr:col>0</xdr:col>
      <xdr:colOff>0</xdr:colOff>
      <xdr:row>51</xdr:row>
      <xdr:rowOff>31750</xdr:rowOff>
    </xdr:from>
    <xdr:to>
      <xdr:col>18</xdr:col>
      <xdr:colOff>285931</xdr:colOff>
      <xdr:row>98</xdr:row>
      <xdr:rowOff>81518</xdr:rowOff>
    </xdr:to>
    <xdr:pic>
      <xdr:nvPicPr>
        <xdr:cNvPr id="26" name="図 25">
          <a:extLst>
            <a:ext uri="{FF2B5EF4-FFF2-40B4-BE49-F238E27FC236}">
              <a16:creationId xmlns:a16="http://schemas.microsoft.com/office/drawing/2014/main" id="{70EF2686-F6E1-4083-B38B-D6B2D1071B48}"/>
            </a:ext>
          </a:extLst>
        </xdr:cNvPr>
        <xdr:cNvPicPr>
          <a:picLocks noChangeAspect="1"/>
        </xdr:cNvPicPr>
      </xdr:nvPicPr>
      <xdr:blipFill>
        <a:blip xmlns:r="http://schemas.openxmlformats.org/officeDocument/2006/relationships" r:embed="rId2"/>
        <a:stretch>
          <a:fillRect/>
        </a:stretch>
      </xdr:blipFill>
      <xdr:spPr>
        <a:xfrm>
          <a:off x="0" y="8937625"/>
          <a:ext cx="11247619" cy="8257143"/>
        </a:xfrm>
        <a:prstGeom prst="rect">
          <a:avLst/>
        </a:prstGeom>
      </xdr:spPr>
    </xdr:pic>
    <xdr:clientData/>
  </xdr:twoCellAnchor>
  <xdr:twoCellAnchor editAs="oneCell">
    <xdr:from>
      <xdr:col>0</xdr:col>
      <xdr:colOff>0</xdr:colOff>
      <xdr:row>101</xdr:row>
      <xdr:rowOff>0</xdr:rowOff>
    </xdr:from>
    <xdr:to>
      <xdr:col>22</xdr:col>
      <xdr:colOff>171336</xdr:colOff>
      <xdr:row>145</xdr:row>
      <xdr:rowOff>49833</xdr:rowOff>
    </xdr:to>
    <xdr:pic>
      <xdr:nvPicPr>
        <xdr:cNvPr id="27" name="図 26">
          <a:extLst>
            <a:ext uri="{FF2B5EF4-FFF2-40B4-BE49-F238E27FC236}">
              <a16:creationId xmlns:a16="http://schemas.microsoft.com/office/drawing/2014/main" id="{3CF3072B-68B8-46EA-AE50-E6C45E9F133B}"/>
            </a:ext>
          </a:extLst>
        </xdr:cNvPr>
        <xdr:cNvPicPr>
          <a:picLocks noChangeAspect="1"/>
        </xdr:cNvPicPr>
      </xdr:nvPicPr>
      <xdr:blipFill>
        <a:blip xmlns:r="http://schemas.openxmlformats.org/officeDocument/2006/relationships" r:embed="rId3"/>
        <a:stretch>
          <a:fillRect/>
        </a:stretch>
      </xdr:blipFill>
      <xdr:spPr>
        <a:xfrm>
          <a:off x="0" y="17637125"/>
          <a:ext cx="13609524" cy="7733333"/>
        </a:xfrm>
        <a:prstGeom prst="rect">
          <a:avLst/>
        </a:prstGeom>
      </xdr:spPr>
    </xdr:pic>
    <xdr:clientData/>
  </xdr:twoCellAnchor>
  <xdr:twoCellAnchor editAs="oneCell">
    <xdr:from>
      <xdr:col>0</xdr:col>
      <xdr:colOff>7938</xdr:colOff>
      <xdr:row>147</xdr:row>
      <xdr:rowOff>39688</xdr:rowOff>
    </xdr:from>
    <xdr:to>
      <xdr:col>13</xdr:col>
      <xdr:colOff>27589</xdr:colOff>
      <xdr:row>193</xdr:row>
      <xdr:rowOff>102176</xdr:rowOff>
    </xdr:to>
    <xdr:pic>
      <xdr:nvPicPr>
        <xdr:cNvPr id="28" name="図 27">
          <a:extLst>
            <a:ext uri="{FF2B5EF4-FFF2-40B4-BE49-F238E27FC236}">
              <a16:creationId xmlns:a16="http://schemas.microsoft.com/office/drawing/2014/main" id="{E3E3C2CD-0D14-4E02-A736-234D829FB0E5}"/>
            </a:ext>
          </a:extLst>
        </xdr:cNvPr>
        <xdr:cNvPicPr>
          <a:picLocks noChangeAspect="1"/>
        </xdr:cNvPicPr>
      </xdr:nvPicPr>
      <xdr:blipFill>
        <a:blip xmlns:r="http://schemas.openxmlformats.org/officeDocument/2006/relationships" r:embed="rId4"/>
        <a:stretch>
          <a:fillRect/>
        </a:stretch>
      </xdr:blipFill>
      <xdr:spPr>
        <a:xfrm>
          <a:off x="7938" y="25709563"/>
          <a:ext cx="7885714" cy="8095238"/>
        </a:xfrm>
        <a:prstGeom prst="rect">
          <a:avLst/>
        </a:prstGeom>
      </xdr:spPr>
    </xdr:pic>
    <xdr:clientData/>
  </xdr:twoCellAnchor>
  <xdr:twoCellAnchor editAs="oneCell">
    <xdr:from>
      <xdr:col>0</xdr:col>
      <xdr:colOff>0</xdr:colOff>
      <xdr:row>196</xdr:row>
      <xdr:rowOff>0</xdr:rowOff>
    </xdr:from>
    <xdr:to>
      <xdr:col>17</xdr:col>
      <xdr:colOff>209818</xdr:colOff>
      <xdr:row>240</xdr:row>
      <xdr:rowOff>173643</xdr:rowOff>
    </xdr:to>
    <xdr:pic>
      <xdr:nvPicPr>
        <xdr:cNvPr id="29" name="図 28">
          <a:extLst>
            <a:ext uri="{FF2B5EF4-FFF2-40B4-BE49-F238E27FC236}">
              <a16:creationId xmlns:a16="http://schemas.microsoft.com/office/drawing/2014/main" id="{EFFB8863-E6F5-499E-B1CE-17BA0AF4C743}"/>
            </a:ext>
          </a:extLst>
        </xdr:cNvPr>
        <xdr:cNvPicPr>
          <a:picLocks noChangeAspect="1"/>
        </xdr:cNvPicPr>
      </xdr:nvPicPr>
      <xdr:blipFill>
        <a:blip xmlns:r="http://schemas.openxmlformats.org/officeDocument/2006/relationships" r:embed="rId5"/>
        <a:stretch>
          <a:fillRect/>
        </a:stretch>
      </xdr:blipFill>
      <xdr:spPr>
        <a:xfrm>
          <a:off x="0" y="34226500"/>
          <a:ext cx="10552381" cy="7857143"/>
        </a:xfrm>
        <a:prstGeom prst="rect">
          <a:avLst/>
        </a:prstGeom>
      </xdr:spPr>
    </xdr:pic>
    <xdr:clientData/>
  </xdr:twoCellAnchor>
  <xdr:twoCellAnchor editAs="oneCell">
    <xdr:from>
      <xdr:col>0</xdr:col>
      <xdr:colOff>0</xdr:colOff>
      <xdr:row>244</xdr:row>
      <xdr:rowOff>79375</xdr:rowOff>
    </xdr:from>
    <xdr:to>
      <xdr:col>21</xdr:col>
      <xdr:colOff>514270</xdr:colOff>
      <xdr:row>289</xdr:row>
      <xdr:rowOff>154583</xdr:rowOff>
    </xdr:to>
    <xdr:pic>
      <xdr:nvPicPr>
        <xdr:cNvPr id="31" name="図 30">
          <a:extLst>
            <a:ext uri="{FF2B5EF4-FFF2-40B4-BE49-F238E27FC236}">
              <a16:creationId xmlns:a16="http://schemas.microsoft.com/office/drawing/2014/main" id="{F99CA488-B6EF-4FDE-8153-69E1AEF409DB}"/>
            </a:ext>
          </a:extLst>
        </xdr:cNvPr>
        <xdr:cNvPicPr>
          <a:picLocks noChangeAspect="1"/>
        </xdr:cNvPicPr>
      </xdr:nvPicPr>
      <xdr:blipFill>
        <a:blip xmlns:r="http://schemas.openxmlformats.org/officeDocument/2006/relationships" r:embed="rId6"/>
        <a:stretch>
          <a:fillRect/>
        </a:stretch>
      </xdr:blipFill>
      <xdr:spPr>
        <a:xfrm>
          <a:off x="0" y="42687875"/>
          <a:ext cx="13333333" cy="7933333"/>
        </a:xfrm>
        <a:prstGeom prst="rect">
          <a:avLst/>
        </a:prstGeom>
      </xdr:spPr>
    </xdr:pic>
    <xdr:clientData/>
  </xdr:twoCellAnchor>
  <xdr:twoCellAnchor editAs="oneCell">
    <xdr:from>
      <xdr:col>0</xdr:col>
      <xdr:colOff>0</xdr:colOff>
      <xdr:row>292</xdr:row>
      <xdr:rowOff>87313</xdr:rowOff>
    </xdr:from>
    <xdr:to>
      <xdr:col>16</xdr:col>
      <xdr:colOff>362276</xdr:colOff>
      <xdr:row>339</xdr:row>
      <xdr:rowOff>32319</xdr:rowOff>
    </xdr:to>
    <xdr:pic>
      <xdr:nvPicPr>
        <xdr:cNvPr id="32" name="図 31">
          <a:extLst>
            <a:ext uri="{FF2B5EF4-FFF2-40B4-BE49-F238E27FC236}">
              <a16:creationId xmlns:a16="http://schemas.microsoft.com/office/drawing/2014/main" id="{3910A356-D8C8-4E34-8913-2A0CED860E58}"/>
            </a:ext>
          </a:extLst>
        </xdr:cNvPr>
        <xdr:cNvPicPr>
          <a:picLocks noChangeAspect="1"/>
        </xdr:cNvPicPr>
      </xdr:nvPicPr>
      <xdr:blipFill>
        <a:blip xmlns:r="http://schemas.openxmlformats.org/officeDocument/2006/relationships" r:embed="rId7"/>
        <a:stretch>
          <a:fillRect/>
        </a:stretch>
      </xdr:blipFill>
      <xdr:spPr>
        <a:xfrm>
          <a:off x="0" y="51077813"/>
          <a:ext cx="10085714" cy="8152381"/>
        </a:xfrm>
        <a:prstGeom prst="rect">
          <a:avLst/>
        </a:prstGeom>
      </xdr:spPr>
    </xdr:pic>
    <xdr:clientData/>
  </xdr:twoCellAnchor>
  <xdr:twoCellAnchor editAs="oneCell">
    <xdr:from>
      <xdr:col>0</xdr:col>
      <xdr:colOff>0</xdr:colOff>
      <xdr:row>341</xdr:row>
      <xdr:rowOff>0</xdr:rowOff>
    </xdr:from>
    <xdr:to>
      <xdr:col>20</xdr:col>
      <xdr:colOff>457205</xdr:colOff>
      <xdr:row>386</xdr:row>
      <xdr:rowOff>122827</xdr:rowOff>
    </xdr:to>
    <xdr:pic>
      <xdr:nvPicPr>
        <xdr:cNvPr id="33" name="図 32">
          <a:extLst>
            <a:ext uri="{FF2B5EF4-FFF2-40B4-BE49-F238E27FC236}">
              <a16:creationId xmlns:a16="http://schemas.microsoft.com/office/drawing/2014/main" id="{F75E52F6-6716-40B7-A66A-3F24919B87C0}"/>
            </a:ext>
          </a:extLst>
        </xdr:cNvPr>
        <xdr:cNvPicPr>
          <a:picLocks noChangeAspect="1"/>
        </xdr:cNvPicPr>
      </xdr:nvPicPr>
      <xdr:blipFill>
        <a:blip xmlns:r="http://schemas.openxmlformats.org/officeDocument/2006/relationships" r:embed="rId8"/>
        <a:stretch>
          <a:fillRect/>
        </a:stretch>
      </xdr:blipFill>
      <xdr:spPr>
        <a:xfrm>
          <a:off x="0" y="59547125"/>
          <a:ext cx="12657143" cy="7980952"/>
        </a:xfrm>
        <a:prstGeom prst="rect">
          <a:avLst/>
        </a:prstGeom>
      </xdr:spPr>
    </xdr:pic>
    <xdr:clientData/>
  </xdr:twoCellAnchor>
  <xdr:twoCellAnchor editAs="oneCell">
    <xdr:from>
      <xdr:col>0</xdr:col>
      <xdr:colOff>0</xdr:colOff>
      <xdr:row>389</xdr:row>
      <xdr:rowOff>0</xdr:rowOff>
    </xdr:from>
    <xdr:to>
      <xdr:col>16</xdr:col>
      <xdr:colOff>95610</xdr:colOff>
      <xdr:row>436</xdr:row>
      <xdr:rowOff>116434</xdr:rowOff>
    </xdr:to>
    <xdr:pic>
      <xdr:nvPicPr>
        <xdr:cNvPr id="30" name="図 29">
          <a:extLst>
            <a:ext uri="{FF2B5EF4-FFF2-40B4-BE49-F238E27FC236}">
              <a16:creationId xmlns:a16="http://schemas.microsoft.com/office/drawing/2014/main" id="{53F92B15-5E3B-4183-9973-7072154A31EA}"/>
            </a:ext>
          </a:extLst>
        </xdr:cNvPr>
        <xdr:cNvPicPr>
          <a:picLocks noChangeAspect="1"/>
        </xdr:cNvPicPr>
      </xdr:nvPicPr>
      <xdr:blipFill>
        <a:blip xmlns:r="http://schemas.openxmlformats.org/officeDocument/2006/relationships" r:embed="rId9"/>
        <a:stretch>
          <a:fillRect/>
        </a:stretch>
      </xdr:blipFill>
      <xdr:spPr>
        <a:xfrm>
          <a:off x="0" y="67929125"/>
          <a:ext cx="9819048" cy="8323809"/>
        </a:xfrm>
        <a:prstGeom prst="rect">
          <a:avLst/>
        </a:prstGeom>
      </xdr:spPr>
    </xdr:pic>
    <xdr:clientData/>
  </xdr:twoCellAnchor>
  <xdr:twoCellAnchor editAs="oneCell">
    <xdr:from>
      <xdr:col>0</xdr:col>
      <xdr:colOff>0</xdr:colOff>
      <xdr:row>439</xdr:row>
      <xdr:rowOff>0</xdr:rowOff>
    </xdr:from>
    <xdr:to>
      <xdr:col>16</xdr:col>
      <xdr:colOff>152752</xdr:colOff>
      <xdr:row>484</xdr:row>
      <xdr:rowOff>46637</xdr:rowOff>
    </xdr:to>
    <xdr:pic>
      <xdr:nvPicPr>
        <xdr:cNvPr id="34" name="図 33">
          <a:extLst>
            <a:ext uri="{FF2B5EF4-FFF2-40B4-BE49-F238E27FC236}">
              <a16:creationId xmlns:a16="http://schemas.microsoft.com/office/drawing/2014/main" id="{17E4F353-E793-49C3-8803-F3EA458780F3}"/>
            </a:ext>
          </a:extLst>
        </xdr:cNvPr>
        <xdr:cNvPicPr>
          <a:picLocks noChangeAspect="1"/>
        </xdr:cNvPicPr>
      </xdr:nvPicPr>
      <xdr:blipFill>
        <a:blip xmlns:r="http://schemas.openxmlformats.org/officeDocument/2006/relationships" r:embed="rId10"/>
        <a:stretch>
          <a:fillRect/>
        </a:stretch>
      </xdr:blipFill>
      <xdr:spPr>
        <a:xfrm>
          <a:off x="0" y="76660375"/>
          <a:ext cx="9876190" cy="7904762"/>
        </a:xfrm>
        <a:prstGeom prst="rect">
          <a:avLst/>
        </a:prstGeom>
      </xdr:spPr>
    </xdr:pic>
    <xdr:clientData/>
  </xdr:twoCellAnchor>
  <xdr:twoCellAnchor editAs="oneCell">
    <xdr:from>
      <xdr:col>0</xdr:col>
      <xdr:colOff>0</xdr:colOff>
      <xdr:row>487</xdr:row>
      <xdr:rowOff>0</xdr:rowOff>
    </xdr:from>
    <xdr:to>
      <xdr:col>22</xdr:col>
      <xdr:colOff>161812</xdr:colOff>
      <xdr:row>533</xdr:row>
      <xdr:rowOff>138678</xdr:rowOff>
    </xdr:to>
    <xdr:pic>
      <xdr:nvPicPr>
        <xdr:cNvPr id="35" name="図 34">
          <a:extLst>
            <a:ext uri="{FF2B5EF4-FFF2-40B4-BE49-F238E27FC236}">
              <a16:creationId xmlns:a16="http://schemas.microsoft.com/office/drawing/2014/main" id="{3D2D6350-963F-4104-9538-3DD626B02074}"/>
            </a:ext>
          </a:extLst>
        </xdr:cNvPr>
        <xdr:cNvPicPr>
          <a:picLocks noChangeAspect="1"/>
        </xdr:cNvPicPr>
      </xdr:nvPicPr>
      <xdr:blipFill>
        <a:blip xmlns:r="http://schemas.openxmlformats.org/officeDocument/2006/relationships" r:embed="rId11"/>
        <a:stretch>
          <a:fillRect/>
        </a:stretch>
      </xdr:blipFill>
      <xdr:spPr>
        <a:xfrm>
          <a:off x="0" y="85042375"/>
          <a:ext cx="13600000" cy="8171428"/>
        </a:xfrm>
        <a:prstGeom prst="rect">
          <a:avLst/>
        </a:prstGeom>
      </xdr:spPr>
    </xdr:pic>
    <xdr:clientData/>
  </xdr:twoCellAnchor>
  <xdr:twoCellAnchor editAs="oneCell">
    <xdr:from>
      <xdr:col>0</xdr:col>
      <xdr:colOff>0</xdr:colOff>
      <xdr:row>537</xdr:row>
      <xdr:rowOff>0</xdr:rowOff>
    </xdr:from>
    <xdr:to>
      <xdr:col>23</xdr:col>
      <xdr:colOff>171258</xdr:colOff>
      <xdr:row>584</xdr:row>
      <xdr:rowOff>78339</xdr:rowOff>
    </xdr:to>
    <xdr:pic>
      <xdr:nvPicPr>
        <xdr:cNvPr id="36" name="図 35">
          <a:extLst>
            <a:ext uri="{FF2B5EF4-FFF2-40B4-BE49-F238E27FC236}">
              <a16:creationId xmlns:a16="http://schemas.microsoft.com/office/drawing/2014/main" id="{0EF0B9EC-93F4-478B-890D-40EBF0AA8C4A}"/>
            </a:ext>
          </a:extLst>
        </xdr:cNvPr>
        <xdr:cNvPicPr>
          <a:picLocks noChangeAspect="1"/>
        </xdr:cNvPicPr>
      </xdr:nvPicPr>
      <xdr:blipFill>
        <a:blip xmlns:r="http://schemas.openxmlformats.org/officeDocument/2006/relationships" r:embed="rId12"/>
        <a:stretch>
          <a:fillRect/>
        </a:stretch>
      </xdr:blipFill>
      <xdr:spPr>
        <a:xfrm>
          <a:off x="0" y="93773625"/>
          <a:ext cx="14228571" cy="8285714"/>
        </a:xfrm>
        <a:prstGeom prst="rect">
          <a:avLst/>
        </a:prstGeom>
      </xdr:spPr>
    </xdr:pic>
    <xdr:clientData/>
  </xdr:twoCellAnchor>
  <xdr:twoCellAnchor editAs="oneCell">
    <xdr:from>
      <xdr:col>0</xdr:col>
      <xdr:colOff>0</xdr:colOff>
      <xdr:row>587</xdr:row>
      <xdr:rowOff>0</xdr:rowOff>
    </xdr:from>
    <xdr:to>
      <xdr:col>15</xdr:col>
      <xdr:colOff>552830</xdr:colOff>
      <xdr:row>634</xdr:row>
      <xdr:rowOff>135482</xdr:rowOff>
    </xdr:to>
    <xdr:pic>
      <xdr:nvPicPr>
        <xdr:cNvPr id="37" name="図 36">
          <a:extLst>
            <a:ext uri="{FF2B5EF4-FFF2-40B4-BE49-F238E27FC236}">
              <a16:creationId xmlns:a16="http://schemas.microsoft.com/office/drawing/2014/main" id="{ECB64EC8-7097-438D-AAD7-ECCBB199FAFF}"/>
            </a:ext>
          </a:extLst>
        </xdr:cNvPr>
        <xdr:cNvPicPr>
          <a:picLocks noChangeAspect="1"/>
        </xdr:cNvPicPr>
      </xdr:nvPicPr>
      <xdr:blipFill>
        <a:blip xmlns:r="http://schemas.openxmlformats.org/officeDocument/2006/relationships" r:embed="rId13"/>
        <a:stretch>
          <a:fillRect/>
        </a:stretch>
      </xdr:blipFill>
      <xdr:spPr>
        <a:xfrm>
          <a:off x="0" y="102504875"/>
          <a:ext cx="9657143" cy="8342857"/>
        </a:xfrm>
        <a:prstGeom prst="rect">
          <a:avLst/>
        </a:prstGeom>
      </xdr:spPr>
    </xdr:pic>
    <xdr:clientData/>
  </xdr:twoCellAnchor>
  <xdr:twoCellAnchor editAs="oneCell">
    <xdr:from>
      <xdr:col>0</xdr:col>
      <xdr:colOff>0</xdr:colOff>
      <xdr:row>637</xdr:row>
      <xdr:rowOff>0</xdr:rowOff>
    </xdr:from>
    <xdr:to>
      <xdr:col>14</xdr:col>
      <xdr:colOff>543383</xdr:colOff>
      <xdr:row>682</xdr:row>
      <xdr:rowOff>18065</xdr:rowOff>
    </xdr:to>
    <xdr:pic>
      <xdr:nvPicPr>
        <xdr:cNvPr id="38" name="図 37">
          <a:extLst>
            <a:ext uri="{FF2B5EF4-FFF2-40B4-BE49-F238E27FC236}">
              <a16:creationId xmlns:a16="http://schemas.microsoft.com/office/drawing/2014/main" id="{4AF76E26-3197-4A48-A1C7-5BE0A093A73D}"/>
            </a:ext>
          </a:extLst>
        </xdr:cNvPr>
        <xdr:cNvPicPr>
          <a:picLocks noChangeAspect="1"/>
        </xdr:cNvPicPr>
      </xdr:nvPicPr>
      <xdr:blipFill>
        <a:blip xmlns:r="http://schemas.openxmlformats.org/officeDocument/2006/relationships" r:embed="rId14"/>
        <a:stretch>
          <a:fillRect/>
        </a:stretch>
      </xdr:blipFill>
      <xdr:spPr>
        <a:xfrm>
          <a:off x="0" y="111236125"/>
          <a:ext cx="9028571" cy="7876190"/>
        </a:xfrm>
        <a:prstGeom prst="rect">
          <a:avLst/>
        </a:prstGeom>
      </xdr:spPr>
    </xdr:pic>
    <xdr:clientData/>
  </xdr:twoCellAnchor>
  <xdr:twoCellAnchor editAs="oneCell">
    <xdr:from>
      <xdr:col>0</xdr:col>
      <xdr:colOff>0</xdr:colOff>
      <xdr:row>684</xdr:row>
      <xdr:rowOff>0</xdr:rowOff>
    </xdr:from>
    <xdr:to>
      <xdr:col>19</xdr:col>
      <xdr:colOff>139</xdr:colOff>
      <xdr:row>728</xdr:row>
      <xdr:rowOff>145071</xdr:rowOff>
    </xdr:to>
    <xdr:pic>
      <xdr:nvPicPr>
        <xdr:cNvPr id="40" name="図 39">
          <a:extLst>
            <a:ext uri="{FF2B5EF4-FFF2-40B4-BE49-F238E27FC236}">
              <a16:creationId xmlns:a16="http://schemas.microsoft.com/office/drawing/2014/main" id="{94147ACA-D683-4D31-B8DD-F454F4C73A8B}"/>
            </a:ext>
          </a:extLst>
        </xdr:cNvPr>
        <xdr:cNvPicPr>
          <a:picLocks noChangeAspect="1"/>
        </xdr:cNvPicPr>
      </xdr:nvPicPr>
      <xdr:blipFill>
        <a:blip xmlns:r="http://schemas.openxmlformats.org/officeDocument/2006/relationships" r:embed="rId15"/>
        <a:stretch>
          <a:fillRect/>
        </a:stretch>
      </xdr:blipFill>
      <xdr:spPr>
        <a:xfrm>
          <a:off x="0" y="119443500"/>
          <a:ext cx="11580952" cy="7828571"/>
        </a:xfrm>
        <a:prstGeom prst="rect">
          <a:avLst/>
        </a:prstGeom>
      </xdr:spPr>
    </xdr:pic>
    <xdr:clientData/>
  </xdr:twoCellAnchor>
  <xdr:twoCellAnchor editAs="oneCell">
    <xdr:from>
      <xdr:col>0</xdr:col>
      <xdr:colOff>0</xdr:colOff>
      <xdr:row>731</xdr:row>
      <xdr:rowOff>0</xdr:rowOff>
    </xdr:from>
    <xdr:to>
      <xdr:col>18</xdr:col>
      <xdr:colOff>314502</xdr:colOff>
      <xdr:row>778</xdr:row>
      <xdr:rowOff>135482</xdr:rowOff>
    </xdr:to>
    <xdr:pic>
      <xdr:nvPicPr>
        <xdr:cNvPr id="42" name="図 41">
          <a:extLst>
            <a:ext uri="{FF2B5EF4-FFF2-40B4-BE49-F238E27FC236}">
              <a16:creationId xmlns:a16="http://schemas.microsoft.com/office/drawing/2014/main" id="{CD840A95-70E3-441D-BD22-3DB69FB031C7}"/>
            </a:ext>
          </a:extLst>
        </xdr:cNvPr>
        <xdr:cNvPicPr>
          <a:picLocks noChangeAspect="1"/>
        </xdr:cNvPicPr>
      </xdr:nvPicPr>
      <xdr:blipFill>
        <a:blip xmlns:r="http://schemas.openxmlformats.org/officeDocument/2006/relationships" r:embed="rId16"/>
        <a:stretch>
          <a:fillRect/>
        </a:stretch>
      </xdr:blipFill>
      <xdr:spPr>
        <a:xfrm>
          <a:off x="0" y="127650875"/>
          <a:ext cx="11276190" cy="8342857"/>
        </a:xfrm>
        <a:prstGeom prst="rect">
          <a:avLst/>
        </a:prstGeom>
      </xdr:spPr>
    </xdr:pic>
    <xdr:clientData/>
  </xdr:twoCellAnchor>
  <xdr:twoCellAnchor editAs="oneCell">
    <xdr:from>
      <xdr:col>0</xdr:col>
      <xdr:colOff>0</xdr:colOff>
      <xdr:row>781</xdr:row>
      <xdr:rowOff>31750</xdr:rowOff>
    </xdr:from>
    <xdr:to>
      <xdr:col>12</xdr:col>
      <xdr:colOff>210205</xdr:colOff>
      <xdr:row>826</xdr:row>
      <xdr:rowOff>87911</xdr:rowOff>
    </xdr:to>
    <xdr:pic>
      <xdr:nvPicPr>
        <xdr:cNvPr id="43" name="図 42">
          <a:extLst>
            <a:ext uri="{FF2B5EF4-FFF2-40B4-BE49-F238E27FC236}">
              <a16:creationId xmlns:a16="http://schemas.microsoft.com/office/drawing/2014/main" id="{5FB0C53E-95E0-452D-B5BE-F542AC1BC5C7}"/>
            </a:ext>
          </a:extLst>
        </xdr:cNvPr>
        <xdr:cNvPicPr>
          <a:picLocks noChangeAspect="1"/>
        </xdr:cNvPicPr>
      </xdr:nvPicPr>
      <xdr:blipFill>
        <a:blip xmlns:r="http://schemas.openxmlformats.org/officeDocument/2006/relationships" r:embed="rId17"/>
        <a:stretch>
          <a:fillRect/>
        </a:stretch>
      </xdr:blipFill>
      <xdr:spPr>
        <a:xfrm>
          <a:off x="0" y="136413875"/>
          <a:ext cx="7457143" cy="7914286"/>
        </a:xfrm>
        <a:prstGeom prst="rect">
          <a:avLst/>
        </a:prstGeom>
      </xdr:spPr>
    </xdr:pic>
    <xdr:clientData/>
  </xdr:twoCellAnchor>
  <xdr:twoCellAnchor editAs="oneCell">
    <xdr:from>
      <xdr:col>0</xdr:col>
      <xdr:colOff>0</xdr:colOff>
      <xdr:row>829</xdr:row>
      <xdr:rowOff>55566</xdr:rowOff>
    </xdr:from>
    <xdr:to>
      <xdr:col>13</xdr:col>
      <xdr:colOff>86318</xdr:colOff>
      <xdr:row>876</xdr:row>
      <xdr:rowOff>162477</xdr:rowOff>
    </xdr:to>
    <xdr:pic>
      <xdr:nvPicPr>
        <xdr:cNvPr id="44" name="図 43">
          <a:extLst>
            <a:ext uri="{FF2B5EF4-FFF2-40B4-BE49-F238E27FC236}">
              <a16:creationId xmlns:a16="http://schemas.microsoft.com/office/drawing/2014/main" id="{089A7019-0E34-4F62-91DD-7FEB7E985330}"/>
            </a:ext>
          </a:extLst>
        </xdr:cNvPr>
        <xdr:cNvPicPr>
          <a:picLocks noChangeAspect="1"/>
        </xdr:cNvPicPr>
      </xdr:nvPicPr>
      <xdr:blipFill>
        <a:blip xmlns:r="http://schemas.openxmlformats.org/officeDocument/2006/relationships" r:embed="rId18"/>
        <a:stretch>
          <a:fillRect/>
        </a:stretch>
      </xdr:blipFill>
      <xdr:spPr>
        <a:xfrm>
          <a:off x="0" y="144819691"/>
          <a:ext cx="7952381" cy="8314286"/>
        </a:xfrm>
        <a:prstGeom prst="rect">
          <a:avLst/>
        </a:prstGeom>
      </xdr:spPr>
    </xdr:pic>
    <xdr:clientData/>
  </xdr:twoCellAnchor>
  <xdr:twoCellAnchor editAs="oneCell">
    <xdr:from>
      <xdr:col>0</xdr:col>
      <xdr:colOff>0</xdr:colOff>
      <xdr:row>879</xdr:row>
      <xdr:rowOff>47625</xdr:rowOff>
    </xdr:from>
    <xdr:to>
      <xdr:col>13</xdr:col>
      <xdr:colOff>267270</xdr:colOff>
      <xdr:row>916</xdr:row>
      <xdr:rowOff>43643</xdr:rowOff>
    </xdr:to>
    <xdr:pic>
      <xdr:nvPicPr>
        <xdr:cNvPr id="45" name="図 44">
          <a:extLst>
            <a:ext uri="{FF2B5EF4-FFF2-40B4-BE49-F238E27FC236}">
              <a16:creationId xmlns:a16="http://schemas.microsoft.com/office/drawing/2014/main" id="{32270E66-B5BA-4A5B-823B-5121E4CF7597}"/>
            </a:ext>
          </a:extLst>
        </xdr:cNvPr>
        <xdr:cNvPicPr>
          <a:picLocks noChangeAspect="1"/>
        </xdr:cNvPicPr>
      </xdr:nvPicPr>
      <xdr:blipFill>
        <a:blip xmlns:r="http://schemas.openxmlformats.org/officeDocument/2006/relationships" r:embed="rId19"/>
        <a:stretch>
          <a:fillRect/>
        </a:stretch>
      </xdr:blipFill>
      <xdr:spPr>
        <a:xfrm>
          <a:off x="0" y="153543000"/>
          <a:ext cx="8133333" cy="6457143"/>
        </a:xfrm>
        <a:prstGeom prst="rect">
          <a:avLst/>
        </a:prstGeom>
      </xdr:spPr>
    </xdr:pic>
    <xdr:clientData/>
  </xdr:twoCellAnchor>
  <xdr:twoCellAnchor editAs="oneCell">
    <xdr:from>
      <xdr:col>0</xdr:col>
      <xdr:colOff>0</xdr:colOff>
      <xdr:row>918</xdr:row>
      <xdr:rowOff>79374</xdr:rowOff>
    </xdr:from>
    <xdr:to>
      <xdr:col>12</xdr:col>
      <xdr:colOff>381633</xdr:colOff>
      <xdr:row>956</xdr:row>
      <xdr:rowOff>5529</xdr:rowOff>
    </xdr:to>
    <xdr:pic>
      <xdr:nvPicPr>
        <xdr:cNvPr id="46" name="図 45">
          <a:extLst>
            <a:ext uri="{FF2B5EF4-FFF2-40B4-BE49-F238E27FC236}">
              <a16:creationId xmlns:a16="http://schemas.microsoft.com/office/drawing/2014/main" id="{908942D9-BE84-4E83-A174-BE88BA6FD70C}"/>
            </a:ext>
          </a:extLst>
        </xdr:cNvPr>
        <xdr:cNvPicPr>
          <a:picLocks noChangeAspect="1"/>
        </xdr:cNvPicPr>
      </xdr:nvPicPr>
      <xdr:blipFill>
        <a:blip xmlns:r="http://schemas.openxmlformats.org/officeDocument/2006/relationships" r:embed="rId20"/>
        <a:stretch>
          <a:fillRect/>
        </a:stretch>
      </xdr:blipFill>
      <xdr:spPr>
        <a:xfrm>
          <a:off x="0" y="160385124"/>
          <a:ext cx="7628571" cy="6561905"/>
        </a:xfrm>
        <a:prstGeom prst="rect">
          <a:avLst/>
        </a:prstGeom>
      </xdr:spPr>
    </xdr:pic>
    <xdr:clientData/>
  </xdr:twoCellAnchor>
  <xdr:twoCellAnchor editAs="oneCell">
    <xdr:from>
      <xdr:col>0</xdr:col>
      <xdr:colOff>0</xdr:colOff>
      <xdr:row>958</xdr:row>
      <xdr:rowOff>31750</xdr:rowOff>
    </xdr:from>
    <xdr:to>
      <xdr:col>11</xdr:col>
      <xdr:colOff>600758</xdr:colOff>
      <xdr:row>1005</xdr:row>
      <xdr:rowOff>62470</xdr:rowOff>
    </xdr:to>
    <xdr:pic>
      <xdr:nvPicPr>
        <xdr:cNvPr id="47" name="図 46">
          <a:extLst>
            <a:ext uri="{FF2B5EF4-FFF2-40B4-BE49-F238E27FC236}">
              <a16:creationId xmlns:a16="http://schemas.microsoft.com/office/drawing/2014/main" id="{920482D3-EF11-452B-8C04-642AE3405D56}"/>
            </a:ext>
          </a:extLst>
        </xdr:cNvPr>
        <xdr:cNvPicPr>
          <a:picLocks noChangeAspect="1"/>
        </xdr:cNvPicPr>
      </xdr:nvPicPr>
      <xdr:blipFill>
        <a:blip xmlns:r="http://schemas.openxmlformats.org/officeDocument/2006/relationships" r:embed="rId21"/>
        <a:stretch>
          <a:fillRect/>
        </a:stretch>
      </xdr:blipFill>
      <xdr:spPr>
        <a:xfrm>
          <a:off x="0" y="167322500"/>
          <a:ext cx="7228571" cy="8238095"/>
        </a:xfrm>
        <a:prstGeom prst="rect">
          <a:avLst/>
        </a:prstGeom>
      </xdr:spPr>
    </xdr:pic>
    <xdr:clientData/>
  </xdr:twoCellAnchor>
  <xdr:twoCellAnchor editAs="oneCell">
    <xdr:from>
      <xdr:col>0</xdr:col>
      <xdr:colOff>0</xdr:colOff>
      <xdr:row>1008</xdr:row>
      <xdr:rowOff>23813</xdr:rowOff>
    </xdr:from>
    <xdr:to>
      <xdr:col>19</xdr:col>
      <xdr:colOff>400139</xdr:colOff>
      <xdr:row>1056</xdr:row>
      <xdr:rowOff>156099</xdr:rowOff>
    </xdr:to>
    <xdr:pic>
      <xdr:nvPicPr>
        <xdr:cNvPr id="39" name="図 38">
          <a:extLst>
            <a:ext uri="{FF2B5EF4-FFF2-40B4-BE49-F238E27FC236}">
              <a16:creationId xmlns:a16="http://schemas.microsoft.com/office/drawing/2014/main" id="{DAA1CA9A-6CAE-4A83-85AF-3D98A469F54F}"/>
            </a:ext>
          </a:extLst>
        </xdr:cNvPr>
        <xdr:cNvPicPr>
          <a:picLocks noChangeAspect="1"/>
        </xdr:cNvPicPr>
      </xdr:nvPicPr>
      <xdr:blipFill>
        <a:blip xmlns:r="http://schemas.openxmlformats.org/officeDocument/2006/relationships" r:embed="rId22"/>
        <a:stretch>
          <a:fillRect/>
        </a:stretch>
      </xdr:blipFill>
      <xdr:spPr>
        <a:xfrm>
          <a:off x="0" y="176045813"/>
          <a:ext cx="11980952" cy="8514286"/>
        </a:xfrm>
        <a:prstGeom prst="rect">
          <a:avLst/>
        </a:prstGeom>
      </xdr:spPr>
    </xdr:pic>
    <xdr:clientData/>
  </xdr:twoCellAnchor>
  <xdr:twoCellAnchor editAs="oneCell">
    <xdr:from>
      <xdr:col>0</xdr:col>
      <xdr:colOff>0</xdr:colOff>
      <xdr:row>1059</xdr:row>
      <xdr:rowOff>79375</xdr:rowOff>
    </xdr:from>
    <xdr:to>
      <xdr:col>17</xdr:col>
      <xdr:colOff>447913</xdr:colOff>
      <xdr:row>1107</xdr:row>
      <xdr:rowOff>125946</xdr:rowOff>
    </xdr:to>
    <xdr:pic>
      <xdr:nvPicPr>
        <xdr:cNvPr id="41" name="図 40">
          <a:extLst>
            <a:ext uri="{FF2B5EF4-FFF2-40B4-BE49-F238E27FC236}">
              <a16:creationId xmlns:a16="http://schemas.microsoft.com/office/drawing/2014/main" id="{145A68DA-8344-4F58-B1FB-4479066AFF31}"/>
            </a:ext>
          </a:extLst>
        </xdr:cNvPr>
        <xdr:cNvPicPr>
          <a:picLocks noChangeAspect="1"/>
        </xdr:cNvPicPr>
      </xdr:nvPicPr>
      <xdr:blipFill>
        <a:blip xmlns:r="http://schemas.openxmlformats.org/officeDocument/2006/relationships" r:embed="rId23"/>
        <a:stretch>
          <a:fillRect/>
        </a:stretch>
      </xdr:blipFill>
      <xdr:spPr>
        <a:xfrm>
          <a:off x="0" y="185007250"/>
          <a:ext cx="10790476" cy="8428571"/>
        </a:xfrm>
        <a:prstGeom prst="rect">
          <a:avLst/>
        </a:prstGeom>
      </xdr:spPr>
    </xdr:pic>
    <xdr:clientData/>
  </xdr:twoCellAnchor>
  <xdr:twoCellAnchor editAs="oneCell">
    <xdr:from>
      <xdr:col>0</xdr:col>
      <xdr:colOff>0</xdr:colOff>
      <xdr:row>1111</xdr:row>
      <xdr:rowOff>0</xdr:rowOff>
    </xdr:from>
    <xdr:to>
      <xdr:col>22</xdr:col>
      <xdr:colOff>542764</xdr:colOff>
      <xdr:row>1156</xdr:row>
      <xdr:rowOff>94256</xdr:rowOff>
    </xdr:to>
    <xdr:pic>
      <xdr:nvPicPr>
        <xdr:cNvPr id="48" name="図 47">
          <a:extLst>
            <a:ext uri="{FF2B5EF4-FFF2-40B4-BE49-F238E27FC236}">
              <a16:creationId xmlns:a16="http://schemas.microsoft.com/office/drawing/2014/main" id="{DBCDFF16-7030-47C3-91A1-7BFD41BD7512}"/>
            </a:ext>
          </a:extLst>
        </xdr:cNvPr>
        <xdr:cNvPicPr>
          <a:picLocks noChangeAspect="1"/>
        </xdr:cNvPicPr>
      </xdr:nvPicPr>
      <xdr:blipFill>
        <a:blip xmlns:r="http://schemas.openxmlformats.org/officeDocument/2006/relationships" r:embed="rId24"/>
        <a:stretch>
          <a:fillRect/>
        </a:stretch>
      </xdr:blipFill>
      <xdr:spPr>
        <a:xfrm>
          <a:off x="0" y="194008375"/>
          <a:ext cx="13980952" cy="7952381"/>
        </a:xfrm>
        <a:prstGeom prst="rect">
          <a:avLst/>
        </a:prstGeom>
      </xdr:spPr>
    </xdr:pic>
    <xdr:clientData/>
  </xdr:twoCellAnchor>
  <xdr:twoCellAnchor editAs="oneCell">
    <xdr:from>
      <xdr:col>0</xdr:col>
      <xdr:colOff>0</xdr:colOff>
      <xdr:row>1159</xdr:row>
      <xdr:rowOff>55562</xdr:rowOff>
    </xdr:from>
    <xdr:to>
      <xdr:col>14</xdr:col>
      <xdr:colOff>533860</xdr:colOff>
      <xdr:row>1201</xdr:row>
      <xdr:rowOff>121312</xdr:rowOff>
    </xdr:to>
    <xdr:pic>
      <xdr:nvPicPr>
        <xdr:cNvPr id="49" name="図 48">
          <a:extLst>
            <a:ext uri="{FF2B5EF4-FFF2-40B4-BE49-F238E27FC236}">
              <a16:creationId xmlns:a16="http://schemas.microsoft.com/office/drawing/2014/main" id="{0525B2F0-DD8A-47E4-8FC9-FFCE6FD560FD}"/>
            </a:ext>
          </a:extLst>
        </xdr:cNvPr>
        <xdr:cNvPicPr>
          <a:picLocks noChangeAspect="1"/>
        </xdr:cNvPicPr>
      </xdr:nvPicPr>
      <xdr:blipFill>
        <a:blip xmlns:r="http://schemas.openxmlformats.org/officeDocument/2006/relationships" r:embed="rId25"/>
        <a:stretch>
          <a:fillRect/>
        </a:stretch>
      </xdr:blipFill>
      <xdr:spPr>
        <a:xfrm>
          <a:off x="0" y="202445937"/>
          <a:ext cx="9019048" cy="7400000"/>
        </a:xfrm>
        <a:prstGeom prst="rect">
          <a:avLst/>
        </a:prstGeom>
      </xdr:spPr>
    </xdr:pic>
    <xdr:clientData/>
  </xdr:twoCellAnchor>
  <xdr:twoCellAnchor editAs="oneCell">
    <xdr:from>
      <xdr:col>0</xdr:col>
      <xdr:colOff>0</xdr:colOff>
      <xdr:row>1204</xdr:row>
      <xdr:rowOff>0</xdr:rowOff>
    </xdr:from>
    <xdr:to>
      <xdr:col>15</xdr:col>
      <xdr:colOff>171877</xdr:colOff>
      <xdr:row>1249</xdr:row>
      <xdr:rowOff>132351</xdr:rowOff>
    </xdr:to>
    <xdr:pic>
      <xdr:nvPicPr>
        <xdr:cNvPr id="50" name="図 49">
          <a:extLst>
            <a:ext uri="{FF2B5EF4-FFF2-40B4-BE49-F238E27FC236}">
              <a16:creationId xmlns:a16="http://schemas.microsoft.com/office/drawing/2014/main" id="{4B8885FE-6446-4680-A93A-54264E99A13C}"/>
            </a:ext>
          </a:extLst>
        </xdr:cNvPr>
        <xdr:cNvPicPr>
          <a:picLocks noChangeAspect="1"/>
        </xdr:cNvPicPr>
      </xdr:nvPicPr>
      <xdr:blipFill>
        <a:blip xmlns:r="http://schemas.openxmlformats.org/officeDocument/2006/relationships" r:embed="rId26"/>
        <a:stretch>
          <a:fillRect/>
        </a:stretch>
      </xdr:blipFill>
      <xdr:spPr>
        <a:xfrm>
          <a:off x="0" y="210248500"/>
          <a:ext cx="9276190" cy="7990476"/>
        </a:xfrm>
        <a:prstGeom prst="rect">
          <a:avLst/>
        </a:prstGeom>
      </xdr:spPr>
    </xdr:pic>
    <xdr:clientData/>
  </xdr:twoCellAnchor>
  <xdr:twoCellAnchor editAs="oneCell">
    <xdr:from>
      <xdr:col>0</xdr:col>
      <xdr:colOff>0</xdr:colOff>
      <xdr:row>1253</xdr:row>
      <xdr:rowOff>0</xdr:rowOff>
    </xdr:from>
    <xdr:to>
      <xdr:col>12</xdr:col>
      <xdr:colOff>486395</xdr:colOff>
      <xdr:row>1294</xdr:row>
      <xdr:rowOff>126089</xdr:rowOff>
    </xdr:to>
    <xdr:pic>
      <xdr:nvPicPr>
        <xdr:cNvPr id="51" name="図 50">
          <a:extLst>
            <a:ext uri="{FF2B5EF4-FFF2-40B4-BE49-F238E27FC236}">
              <a16:creationId xmlns:a16="http://schemas.microsoft.com/office/drawing/2014/main" id="{F011061F-369D-42CD-8371-51116CB96955}"/>
            </a:ext>
          </a:extLst>
        </xdr:cNvPr>
        <xdr:cNvPicPr>
          <a:picLocks noChangeAspect="1"/>
        </xdr:cNvPicPr>
      </xdr:nvPicPr>
      <xdr:blipFill>
        <a:blip xmlns:r="http://schemas.openxmlformats.org/officeDocument/2006/relationships" r:embed="rId27"/>
        <a:stretch>
          <a:fillRect/>
        </a:stretch>
      </xdr:blipFill>
      <xdr:spPr>
        <a:xfrm>
          <a:off x="0" y="218805125"/>
          <a:ext cx="7733333" cy="7285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tabSelected="1" zoomScaleNormal="100" workbookViewId="0">
      <pane xSplit="1" ySplit="8" topLeftCell="B26" activePane="bottomRight" state="frozen"/>
      <selection pane="topRight" activeCell="B1" sqref="B1"/>
      <selection pane="bottomLeft" activeCell="A9" sqref="A9"/>
      <selection pane="bottomRight" activeCell="D39" sqref="D39"/>
    </sheetView>
  </sheetViews>
  <sheetFormatPr defaultRowHeight="18" x14ac:dyDescent="0.55000000000000004"/>
  <cols>
    <col min="1" max="1" width="4.83203125" customWidth="1"/>
    <col min="2" max="2" width="12" customWidth="1"/>
    <col min="3" max="3" width="10.58203125" customWidth="1"/>
    <col min="4" max="6" width="8.25" customWidth="1"/>
    <col min="7" max="7" width="9.83203125" customWidth="1"/>
    <col min="10" max="15" width="7.75" customWidth="1"/>
  </cols>
  <sheetData>
    <row r="1" spans="1:18" x14ac:dyDescent="0.55000000000000004">
      <c r="A1" s="1" t="s">
        <v>7</v>
      </c>
      <c r="C1" t="s">
        <v>9</v>
      </c>
    </row>
    <row r="2" spans="1:18" x14ac:dyDescent="0.55000000000000004">
      <c r="A2" s="1" t="s">
        <v>8</v>
      </c>
      <c r="C2" t="s">
        <v>24</v>
      </c>
    </row>
    <row r="3" spans="1:18" x14ac:dyDescent="0.55000000000000004">
      <c r="A3" s="1" t="s">
        <v>11</v>
      </c>
      <c r="C3" s="29">
        <v>100000</v>
      </c>
    </row>
    <row r="4" spans="1:18" x14ac:dyDescent="0.55000000000000004">
      <c r="A4" s="1" t="s">
        <v>12</v>
      </c>
      <c r="C4" s="29" t="s">
        <v>14</v>
      </c>
    </row>
    <row r="5" spans="1:18" ht="18.5" thickBot="1" x14ac:dyDescent="0.6">
      <c r="A5" s="1" t="s">
        <v>13</v>
      </c>
      <c r="C5" s="29" t="s">
        <v>36</v>
      </c>
    </row>
    <row r="6" spans="1:18" ht="18.5" thickBot="1" x14ac:dyDescent="0.6">
      <c r="A6" s="24" t="s">
        <v>0</v>
      </c>
      <c r="B6" s="24" t="s">
        <v>1</v>
      </c>
      <c r="C6" s="24" t="s">
        <v>1</v>
      </c>
      <c r="D6" s="48" t="s">
        <v>27</v>
      </c>
      <c r="E6" s="25"/>
      <c r="F6" s="26"/>
      <c r="G6" s="86" t="s">
        <v>3</v>
      </c>
      <c r="H6" s="87"/>
      <c r="I6" s="93"/>
      <c r="J6" s="86" t="s">
        <v>25</v>
      </c>
      <c r="K6" s="87"/>
      <c r="L6" s="93"/>
      <c r="M6" s="86" t="s">
        <v>26</v>
      </c>
      <c r="N6" s="87"/>
      <c r="O6" s="93"/>
    </row>
    <row r="7" spans="1:18" ht="18.5" thickBot="1" x14ac:dyDescent="0.6">
      <c r="A7" s="27"/>
      <c r="B7" s="27" t="s">
        <v>2</v>
      </c>
      <c r="C7" s="64" t="s">
        <v>31</v>
      </c>
      <c r="D7" s="13">
        <v>1.27</v>
      </c>
      <c r="E7" s="14">
        <v>1.5</v>
      </c>
      <c r="F7" s="15">
        <v>2</v>
      </c>
      <c r="G7" s="13">
        <v>1.27</v>
      </c>
      <c r="H7" s="14">
        <v>1.5</v>
      </c>
      <c r="I7" s="15">
        <v>2</v>
      </c>
      <c r="J7" s="13">
        <v>1.27</v>
      </c>
      <c r="K7" s="14">
        <v>1.5</v>
      </c>
      <c r="L7" s="15">
        <v>2</v>
      </c>
      <c r="M7" s="13">
        <v>1.27</v>
      </c>
      <c r="N7" s="14">
        <v>1.5</v>
      </c>
      <c r="O7" s="15">
        <v>2</v>
      </c>
    </row>
    <row r="8" spans="1:18" ht="18.5" thickBot="1" x14ac:dyDescent="0.6">
      <c r="A8" s="28" t="s">
        <v>10</v>
      </c>
      <c r="B8" s="12"/>
      <c r="C8" s="49"/>
      <c r="D8" s="17"/>
      <c r="E8" s="16"/>
      <c r="F8" s="18"/>
      <c r="G8" s="19">
        <f>C3</f>
        <v>100000</v>
      </c>
      <c r="H8" s="20">
        <f>C3</f>
        <v>100000</v>
      </c>
      <c r="I8" s="21">
        <f>C3</f>
        <v>100000</v>
      </c>
      <c r="J8" s="90" t="s">
        <v>25</v>
      </c>
      <c r="K8" s="91"/>
      <c r="L8" s="92"/>
      <c r="M8" s="90"/>
      <c r="N8" s="91"/>
      <c r="O8" s="92"/>
    </row>
    <row r="9" spans="1:18" x14ac:dyDescent="0.55000000000000004">
      <c r="A9" s="9">
        <v>1</v>
      </c>
      <c r="B9" s="23" t="s">
        <v>38</v>
      </c>
      <c r="C9" s="50">
        <v>1</v>
      </c>
      <c r="D9" s="54">
        <v>1.27</v>
      </c>
      <c r="E9" s="55">
        <v>1.5</v>
      </c>
      <c r="F9" s="56">
        <v>2</v>
      </c>
      <c r="G9" s="22">
        <f>IF(D9="","",G8+M9)</f>
        <v>103810</v>
      </c>
      <c r="H9" s="22">
        <f t="shared" ref="H9" si="0">IF(E9="","",H8+N9)</f>
        <v>104500</v>
      </c>
      <c r="I9" s="22">
        <f t="shared" ref="I9" si="1">IF(F9="","",I8+O9)</f>
        <v>106000</v>
      </c>
      <c r="J9" s="41">
        <f>IF(G8="","",G8*0.03)</f>
        <v>3000</v>
      </c>
      <c r="K9" s="42">
        <f>IF(H8="","",H8*0.03)</f>
        <v>3000</v>
      </c>
      <c r="L9" s="43">
        <f>IF(I8="","",I8*0.03)</f>
        <v>3000</v>
      </c>
      <c r="M9" s="41">
        <f>IF(D9="","",J9*D9)</f>
        <v>3810</v>
      </c>
      <c r="N9" s="42">
        <f>IF(E9="","",K9*E9)</f>
        <v>4500</v>
      </c>
      <c r="O9" s="43">
        <f>IF(F9="","",L9*F9)</f>
        <v>6000</v>
      </c>
      <c r="P9" s="40"/>
      <c r="Q9" s="40"/>
      <c r="R9" s="40"/>
    </row>
    <row r="10" spans="1:18" x14ac:dyDescent="0.55000000000000004">
      <c r="A10" s="9">
        <v>2</v>
      </c>
      <c r="B10" s="5" t="s">
        <v>41</v>
      </c>
      <c r="C10" s="47">
        <v>1</v>
      </c>
      <c r="D10" s="57">
        <v>-1</v>
      </c>
      <c r="E10" s="58">
        <v>-1</v>
      </c>
      <c r="F10" s="59">
        <v>-1</v>
      </c>
      <c r="G10" s="22">
        <f t="shared" ref="G10:G42" si="2">IF(D10="","",G9+M10)</f>
        <v>100695.7</v>
      </c>
      <c r="H10" s="22">
        <f t="shared" ref="H10:H42" si="3">IF(E10="","",H9+N10)</f>
        <v>101365</v>
      </c>
      <c r="I10" s="22">
        <f t="shared" ref="I10:I42" si="4">IF(F10="","",I9+O10)</f>
        <v>102820</v>
      </c>
      <c r="J10" s="44">
        <f t="shared" ref="J10:J12" si="5">IF(G9="","",G9*0.03)</f>
        <v>3114.2999999999997</v>
      </c>
      <c r="K10" s="45">
        <f t="shared" ref="K10:K12" si="6">IF(H9="","",H9*0.03)</f>
        <v>3135</v>
      </c>
      <c r="L10" s="46">
        <f t="shared" ref="L10:L12" si="7">IF(I9="","",I9*0.03)</f>
        <v>3180</v>
      </c>
      <c r="M10" s="44">
        <f t="shared" ref="M10:M12" si="8">IF(D10="","",J10*D10)</f>
        <v>-3114.2999999999997</v>
      </c>
      <c r="N10" s="45">
        <f t="shared" ref="N10:N12" si="9">IF(E10="","",K10*E10)</f>
        <v>-3135</v>
      </c>
      <c r="O10" s="46">
        <f t="shared" ref="O10:O12" si="10">IF(F10="","",L10*F10)</f>
        <v>-3180</v>
      </c>
      <c r="P10" s="40"/>
      <c r="Q10" s="40"/>
      <c r="R10" s="40"/>
    </row>
    <row r="11" spans="1:18" x14ac:dyDescent="0.55000000000000004">
      <c r="A11" s="9">
        <v>3</v>
      </c>
      <c r="B11" s="5" t="s">
        <v>42</v>
      </c>
      <c r="C11" s="47">
        <v>1</v>
      </c>
      <c r="D11" s="57">
        <v>1.27</v>
      </c>
      <c r="E11" s="58">
        <v>1.5</v>
      </c>
      <c r="F11" s="80">
        <v>-1</v>
      </c>
      <c r="G11" s="22">
        <f t="shared" si="2"/>
        <v>104532.20616999999</v>
      </c>
      <c r="H11" s="22">
        <f t="shared" si="3"/>
        <v>105926.425</v>
      </c>
      <c r="I11" s="22">
        <f t="shared" si="4"/>
        <v>99735.4</v>
      </c>
      <c r="J11" s="44">
        <f t="shared" si="5"/>
        <v>3020.8709999999996</v>
      </c>
      <c r="K11" s="45">
        <f t="shared" si="6"/>
        <v>3040.95</v>
      </c>
      <c r="L11" s="46">
        <f t="shared" si="7"/>
        <v>3084.6</v>
      </c>
      <c r="M11" s="44">
        <f t="shared" si="8"/>
        <v>3836.5061699999997</v>
      </c>
      <c r="N11" s="45">
        <f t="shared" si="9"/>
        <v>4561.4249999999993</v>
      </c>
      <c r="O11" s="46">
        <f t="shared" si="10"/>
        <v>-3084.6</v>
      </c>
      <c r="P11" s="40"/>
      <c r="Q11" s="40"/>
      <c r="R11" s="40"/>
    </row>
    <row r="12" spans="1:18" x14ac:dyDescent="0.55000000000000004">
      <c r="A12" s="9">
        <v>4</v>
      </c>
      <c r="B12" s="5" t="s">
        <v>45</v>
      </c>
      <c r="C12" s="47">
        <v>1</v>
      </c>
      <c r="D12" s="57">
        <v>1.27</v>
      </c>
      <c r="E12" s="58">
        <v>1.5</v>
      </c>
      <c r="F12" s="59">
        <v>2</v>
      </c>
      <c r="G12" s="22">
        <f t="shared" si="2"/>
        <v>108514.88322507699</v>
      </c>
      <c r="H12" s="22">
        <f t="shared" si="3"/>
        <v>110693.11412500001</v>
      </c>
      <c r="I12" s="22">
        <f t="shared" si="4"/>
        <v>105719.52399999999</v>
      </c>
      <c r="J12" s="44">
        <f t="shared" si="5"/>
        <v>3135.9661850999996</v>
      </c>
      <c r="K12" s="45">
        <f t="shared" si="6"/>
        <v>3177.7927500000001</v>
      </c>
      <c r="L12" s="46">
        <f t="shared" si="7"/>
        <v>2992.0619999999999</v>
      </c>
      <c r="M12" s="44">
        <f t="shared" si="8"/>
        <v>3982.6770550769997</v>
      </c>
      <c r="N12" s="45">
        <f t="shared" si="9"/>
        <v>4766.6891249999999</v>
      </c>
      <c r="O12" s="46">
        <f t="shared" si="10"/>
        <v>5984.1239999999998</v>
      </c>
      <c r="P12" s="40"/>
      <c r="Q12" s="40"/>
      <c r="R12" s="40"/>
    </row>
    <row r="13" spans="1:18" x14ac:dyDescent="0.55000000000000004">
      <c r="A13" s="9">
        <v>5</v>
      </c>
      <c r="B13" s="5" t="s">
        <v>46</v>
      </c>
      <c r="C13" s="47">
        <v>2</v>
      </c>
      <c r="D13" s="57">
        <v>1.27</v>
      </c>
      <c r="E13" s="58">
        <v>1.5</v>
      </c>
      <c r="F13" s="80">
        <v>2</v>
      </c>
      <c r="G13" s="22">
        <f t="shared" si="2"/>
        <v>112649.30027595242</v>
      </c>
      <c r="H13" s="22">
        <f t="shared" si="3"/>
        <v>115674.30426062501</v>
      </c>
      <c r="I13" s="22">
        <f t="shared" si="4"/>
        <v>112062.69544</v>
      </c>
      <c r="J13" s="44">
        <f t="shared" ref="J13:J58" si="11">IF(G12="","",G12*0.03)</f>
        <v>3255.4464967523095</v>
      </c>
      <c r="K13" s="45">
        <f t="shared" ref="K13:K58" si="12">IF(H12="","",H12*0.03)</f>
        <v>3320.7934237499999</v>
      </c>
      <c r="L13" s="46">
        <f t="shared" ref="L13:L58" si="13">IF(I12="","",I12*0.03)</f>
        <v>3171.5857199999996</v>
      </c>
      <c r="M13" s="44">
        <f t="shared" ref="M13:M58" si="14">IF(D13="","",J13*D13)</f>
        <v>4134.4170508754332</v>
      </c>
      <c r="N13" s="45">
        <f t="shared" ref="N13:N58" si="15">IF(E13="","",K13*E13)</f>
        <v>4981.190135625</v>
      </c>
      <c r="O13" s="46">
        <f t="shared" ref="O13:O58" si="16">IF(F13="","",L13*F13)</f>
        <v>6343.1714399999992</v>
      </c>
      <c r="P13" s="40"/>
      <c r="Q13" s="40"/>
      <c r="R13" s="40"/>
    </row>
    <row r="14" spans="1:18" x14ac:dyDescent="0.55000000000000004">
      <c r="A14" s="9">
        <v>6</v>
      </c>
      <c r="B14" s="5" t="s">
        <v>49</v>
      </c>
      <c r="C14" s="47">
        <v>1</v>
      </c>
      <c r="D14" s="57">
        <v>1.27</v>
      </c>
      <c r="E14" s="58">
        <v>1.5</v>
      </c>
      <c r="F14" s="59">
        <v>2</v>
      </c>
      <c r="G14" s="22">
        <f t="shared" si="2"/>
        <v>116941.23861646622</v>
      </c>
      <c r="H14" s="22">
        <f t="shared" si="3"/>
        <v>120879.64795235313</v>
      </c>
      <c r="I14" s="22">
        <f t="shared" si="4"/>
        <v>118786.4571664</v>
      </c>
      <c r="J14" s="44">
        <f t="shared" si="11"/>
        <v>3379.4790082785726</v>
      </c>
      <c r="K14" s="45">
        <f t="shared" si="12"/>
        <v>3470.2291278187499</v>
      </c>
      <c r="L14" s="46">
        <f t="shared" si="13"/>
        <v>3361.8808631999996</v>
      </c>
      <c r="M14" s="44">
        <f t="shared" si="14"/>
        <v>4291.9383405137869</v>
      </c>
      <c r="N14" s="45">
        <f t="shared" si="15"/>
        <v>5205.3436917281251</v>
      </c>
      <c r="O14" s="46">
        <f t="shared" si="16"/>
        <v>6723.7617263999991</v>
      </c>
      <c r="P14" s="40"/>
      <c r="Q14" s="40"/>
      <c r="R14" s="40"/>
    </row>
    <row r="15" spans="1:18" x14ac:dyDescent="0.55000000000000004">
      <c r="A15" s="9">
        <v>7</v>
      </c>
      <c r="B15" s="5" t="s">
        <v>50</v>
      </c>
      <c r="C15" s="47">
        <v>1</v>
      </c>
      <c r="D15" s="57">
        <v>1.27</v>
      </c>
      <c r="E15" s="58">
        <v>1.5</v>
      </c>
      <c r="F15" s="59">
        <v>2</v>
      </c>
      <c r="G15" s="22">
        <f t="shared" si="2"/>
        <v>121396.69980775358</v>
      </c>
      <c r="H15" s="22">
        <f t="shared" si="3"/>
        <v>126319.23211020902</v>
      </c>
      <c r="I15" s="22">
        <f t="shared" si="4"/>
        <v>125913.64459638399</v>
      </c>
      <c r="J15" s="44">
        <f t="shared" si="11"/>
        <v>3508.2371584939865</v>
      </c>
      <c r="K15" s="45">
        <f t="shared" si="12"/>
        <v>3626.3894385705939</v>
      </c>
      <c r="L15" s="46">
        <f t="shared" si="13"/>
        <v>3563.5937149919996</v>
      </c>
      <c r="M15" s="44">
        <f t="shared" si="14"/>
        <v>4455.4611912873634</v>
      </c>
      <c r="N15" s="45">
        <f t="shared" si="15"/>
        <v>5439.5841578558911</v>
      </c>
      <c r="O15" s="46">
        <f t="shared" si="16"/>
        <v>7127.1874299839992</v>
      </c>
      <c r="P15" s="40"/>
      <c r="Q15" s="40"/>
      <c r="R15" s="40"/>
    </row>
    <row r="16" spans="1:18" x14ac:dyDescent="0.55000000000000004">
      <c r="A16" s="9">
        <v>8</v>
      </c>
      <c r="B16" s="5" t="s">
        <v>53</v>
      </c>
      <c r="C16" s="47">
        <v>1</v>
      </c>
      <c r="D16" s="57">
        <v>1.27</v>
      </c>
      <c r="E16" s="58">
        <v>1.5</v>
      </c>
      <c r="F16" s="59">
        <v>2</v>
      </c>
      <c r="G16" s="22">
        <f t="shared" si="2"/>
        <v>126021.91407042899</v>
      </c>
      <c r="H16" s="22">
        <f t="shared" si="3"/>
        <v>132003.59755516844</v>
      </c>
      <c r="I16" s="22">
        <f t="shared" si="4"/>
        <v>133468.46327216702</v>
      </c>
      <c r="J16" s="44">
        <f t="shared" si="11"/>
        <v>3641.9009942326074</v>
      </c>
      <c r="K16" s="45">
        <f t="shared" si="12"/>
        <v>3789.5769633062705</v>
      </c>
      <c r="L16" s="46">
        <f t="shared" si="13"/>
        <v>3777.4093378915195</v>
      </c>
      <c r="M16" s="44">
        <f t="shared" si="14"/>
        <v>4625.2142626754112</v>
      </c>
      <c r="N16" s="45">
        <f t="shared" si="15"/>
        <v>5684.365444959406</v>
      </c>
      <c r="O16" s="46">
        <f t="shared" si="16"/>
        <v>7554.818675783039</v>
      </c>
      <c r="P16" s="40"/>
      <c r="Q16" s="40"/>
      <c r="R16" s="40"/>
    </row>
    <row r="17" spans="1:18" x14ac:dyDescent="0.55000000000000004">
      <c r="A17" s="9">
        <v>9</v>
      </c>
      <c r="B17" s="5" t="s">
        <v>55</v>
      </c>
      <c r="C17" s="47">
        <v>2</v>
      </c>
      <c r="D17" s="57">
        <v>1.27</v>
      </c>
      <c r="E17" s="58">
        <v>1.5</v>
      </c>
      <c r="F17" s="59">
        <v>2</v>
      </c>
      <c r="G17" s="22">
        <f t="shared" si="2"/>
        <v>130823.34899651233</v>
      </c>
      <c r="H17" s="22">
        <f t="shared" si="3"/>
        <v>137943.75944515102</v>
      </c>
      <c r="I17" s="22">
        <f t="shared" si="4"/>
        <v>141476.57106849705</v>
      </c>
      <c r="J17" s="44">
        <f t="shared" si="11"/>
        <v>3780.6574221128694</v>
      </c>
      <c r="K17" s="45">
        <f t="shared" si="12"/>
        <v>3960.1079266550532</v>
      </c>
      <c r="L17" s="46">
        <f t="shared" si="13"/>
        <v>4004.0538981650107</v>
      </c>
      <c r="M17" s="44">
        <f t="shared" si="14"/>
        <v>4801.4349260833442</v>
      </c>
      <c r="N17" s="45">
        <f t="shared" si="15"/>
        <v>5940.1618899825799</v>
      </c>
      <c r="O17" s="46">
        <f t="shared" si="16"/>
        <v>8008.1077963300213</v>
      </c>
      <c r="P17" s="40"/>
      <c r="Q17" s="40"/>
      <c r="R17" s="40"/>
    </row>
    <row r="18" spans="1:18" x14ac:dyDescent="0.55000000000000004">
      <c r="A18" s="9">
        <v>10</v>
      </c>
      <c r="B18" s="5" t="s">
        <v>56</v>
      </c>
      <c r="C18" s="47">
        <v>2</v>
      </c>
      <c r="D18" s="57">
        <v>-1</v>
      </c>
      <c r="E18" s="58">
        <v>-1</v>
      </c>
      <c r="F18" s="59">
        <v>-1</v>
      </c>
      <c r="G18" s="22">
        <f t="shared" si="2"/>
        <v>126898.64852661696</v>
      </c>
      <c r="H18" s="22">
        <f t="shared" si="3"/>
        <v>133805.44666179648</v>
      </c>
      <c r="I18" s="22">
        <f t="shared" si="4"/>
        <v>137232.27393644216</v>
      </c>
      <c r="J18" s="44">
        <f t="shared" si="11"/>
        <v>3924.7004698953697</v>
      </c>
      <c r="K18" s="45">
        <f t="shared" si="12"/>
        <v>4138.3127833545304</v>
      </c>
      <c r="L18" s="46">
        <f t="shared" si="13"/>
        <v>4244.2971320549113</v>
      </c>
      <c r="M18" s="44">
        <f t="shared" si="14"/>
        <v>-3924.7004698953697</v>
      </c>
      <c r="N18" s="45">
        <f t="shared" si="15"/>
        <v>-4138.3127833545304</v>
      </c>
      <c r="O18" s="46">
        <f t="shared" si="16"/>
        <v>-4244.2971320549113</v>
      </c>
      <c r="P18" s="40"/>
      <c r="Q18" s="40"/>
      <c r="R18" s="40"/>
    </row>
    <row r="19" spans="1:18" x14ac:dyDescent="0.55000000000000004">
      <c r="A19" s="9">
        <v>11</v>
      </c>
      <c r="B19" s="5" t="s">
        <v>58</v>
      </c>
      <c r="C19" s="47">
        <v>1</v>
      </c>
      <c r="D19" s="57">
        <v>-1</v>
      </c>
      <c r="E19" s="58">
        <v>-1</v>
      </c>
      <c r="F19" s="59">
        <v>-1</v>
      </c>
      <c r="G19" s="22">
        <f t="shared" si="2"/>
        <v>123091.68907081845</v>
      </c>
      <c r="H19" s="22">
        <f t="shared" si="3"/>
        <v>129791.28326194259</v>
      </c>
      <c r="I19" s="22">
        <f t="shared" si="4"/>
        <v>133115.30571834889</v>
      </c>
      <c r="J19" s="44">
        <f t="shared" si="11"/>
        <v>3806.9594557985088</v>
      </c>
      <c r="K19" s="45">
        <f t="shared" si="12"/>
        <v>4014.1633998538941</v>
      </c>
      <c r="L19" s="46">
        <f t="shared" si="13"/>
        <v>4116.968218093265</v>
      </c>
      <c r="M19" s="44">
        <f t="shared" si="14"/>
        <v>-3806.9594557985088</v>
      </c>
      <c r="N19" s="45">
        <f t="shared" si="15"/>
        <v>-4014.1633998538941</v>
      </c>
      <c r="O19" s="46">
        <f t="shared" si="16"/>
        <v>-4116.968218093265</v>
      </c>
      <c r="P19" s="40"/>
      <c r="Q19" s="40"/>
      <c r="R19" s="40"/>
    </row>
    <row r="20" spans="1:18" x14ac:dyDescent="0.55000000000000004">
      <c r="A20" s="9">
        <v>12</v>
      </c>
      <c r="B20" s="5" t="s">
        <v>61</v>
      </c>
      <c r="C20" s="47">
        <v>2</v>
      </c>
      <c r="D20" s="57">
        <v>1.27</v>
      </c>
      <c r="E20" s="58">
        <v>1.5</v>
      </c>
      <c r="F20" s="59">
        <v>2</v>
      </c>
      <c r="G20" s="22">
        <f t="shared" si="2"/>
        <v>127781.48242441664</v>
      </c>
      <c r="H20" s="22">
        <f t="shared" si="3"/>
        <v>135631.89100873002</v>
      </c>
      <c r="I20" s="22">
        <f t="shared" si="4"/>
        <v>141102.22406144982</v>
      </c>
      <c r="J20" s="44">
        <f t="shared" si="11"/>
        <v>3692.7506721245536</v>
      </c>
      <c r="K20" s="45">
        <f t="shared" si="12"/>
        <v>3893.7384978582777</v>
      </c>
      <c r="L20" s="46">
        <f t="shared" si="13"/>
        <v>3993.4591715504666</v>
      </c>
      <c r="M20" s="44">
        <f t="shared" si="14"/>
        <v>4689.7933535981829</v>
      </c>
      <c r="N20" s="45">
        <f t="shared" si="15"/>
        <v>5840.6077467874165</v>
      </c>
      <c r="O20" s="46">
        <f t="shared" si="16"/>
        <v>7986.9183431009333</v>
      </c>
      <c r="P20" s="40"/>
      <c r="Q20" s="40"/>
      <c r="R20" s="40"/>
    </row>
    <row r="21" spans="1:18" x14ac:dyDescent="0.55000000000000004">
      <c r="A21" s="9">
        <v>13</v>
      </c>
      <c r="B21" s="5" t="s">
        <v>64</v>
      </c>
      <c r="C21" s="47">
        <v>2</v>
      </c>
      <c r="D21" s="57">
        <v>1.27</v>
      </c>
      <c r="E21" s="58">
        <v>1.5</v>
      </c>
      <c r="F21" s="59">
        <v>2</v>
      </c>
      <c r="G21" s="22">
        <f t="shared" si="2"/>
        <v>132649.9569047869</v>
      </c>
      <c r="H21" s="22">
        <f t="shared" si="3"/>
        <v>141735.32610412285</v>
      </c>
      <c r="I21" s="22">
        <f t="shared" si="4"/>
        <v>149568.35750513681</v>
      </c>
      <c r="J21" s="44">
        <f t="shared" si="11"/>
        <v>3833.444472732499</v>
      </c>
      <c r="K21" s="45">
        <f t="shared" si="12"/>
        <v>4068.9567302619002</v>
      </c>
      <c r="L21" s="46">
        <f t="shared" si="13"/>
        <v>4233.0667218434946</v>
      </c>
      <c r="M21" s="44">
        <f t="shared" si="14"/>
        <v>4868.4744803702733</v>
      </c>
      <c r="N21" s="45">
        <f t="shared" si="15"/>
        <v>6103.4350953928506</v>
      </c>
      <c r="O21" s="46">
        <f t="shared" si="16"/>
        <v>8466.1334436869893</v>
      </c>
      <c r="P21" s="40"/>
      <c r="Q21" s="40"/>
      <c r="R21" s="40"/>
    </row>
    <row r="22" spans="1:18" x14ac:dyDescent="0.55000000000000004">
      <c r="A22" s="9">
        <v>14</v>
      </c>
      <c r="B22" s="5" t="s">
        <v>63</v>
      </c>
      <c r="C22" s="47">
        <v>2</v>
      </c>
      <c r="D22" s="57">
        <v>1.27</v>
      </c>
      <c r="E22" s="58">
        <v>1.5</v>
      </c>
      <c r="F22" s="59">
        <v>2</v>
      </c>
      <c r="G22" s="22">
        <f t="shared" si="2"/>
        <v>137703.92026285929</v>
      </c>
      <c r="H22" s="22">
        <f t="shared" si="3"/>
        <v>148113.41577880838</v>
      </c>
      <c r="I22" s="22">
        <f t="shared" si="4"/>
        <v>158542.45895544501</v>
      </c>
      <c r="J22" s="44">
        <f t="shared" si="11"/>
        <v>3979.4987071436067</v>
      </c>
      <c r="K22" s="45">
        <f t="shared" si="12"/>
        <v>4252.0597831236855</v>
      </c>
      <c r="L22" s="46">
        <f t="shared" si="13"/>
        <v>4487.0507251541039</v>
      </c>
      <c r="M22" s="44">
        <f t="shared" si="14"/>
        <v>5053.9633580723803</v>
      </c>
      <c r="N22" s="45">
        <f t="shared" si="15"/>
        <v>6378.0896746855287</v>
      </c>
      <c r="O22" s="46">
        <f t="shared" si="16"/>
        <v>8974.1014503082079</v>
      </c>
      <c r="P22" s="40"/>
      <c r="Q22" s="40"/>
      <c r="R22" s="40"/>
    </row>
    <row r="23" spans="1:18" x14ac:dyDescent="0.55000000000000004">
      <c r="A23" s="9">
        <v>15</v>
      </c>
      <c r="B23" s="5" t="s">
        <v>66</v>
      </c>
      <c r="C23" s="47">
        <v>2</v>
      </c>
      <c r="D23" s="57">
        <v>-1</v>
      </c>
      <c r="E23" s="58">
        <v>-1</v>
      </c>
      <c r="F23" s="80">
        <v>-1</v>
      </c>
      <c r="G23" s="22">
        <f t="shared" si="2"/>
        <v>133572.80265497352</v>
      </c>
      <c r="H23" s="22">
        <f t="shared" si="3"/>
        <v>143670.01330544412</v>
      </c>
      <c r="I23" s="22">
        <f t="shared" si="4"/>
        <v>153786.18518678166</v>
      </c>
      <c r="J23" s="44">
        <f t="shared" si="11"/>
        <v>4131.1176078857789</v>
      </c>
      <c r="K23" s="45">
        <f t="shared" si="12"/>
        <v>4443.4024733642509</v>
      </c>
      <c r="L23" s="46">
        <f t="shared" si="13"/>
        <v>4756.27376866335</v>
      </c>
      <c r="M23" s="44">
        <f t="shared" si="14"/>
        <v>-4131.1176078857789</v>
      </c>
      <c r="N23" s="45">
        <f t="shared" si="15"/>
        <v>-4443.4024733642509</v>
      </c>
      <c r="O23" s="46">
        <f t="shared" si="16"/>
        <v>-4756.27376866335</v>
      </c>
      <c r="P23" s="40"/>
      <c r="Q23" s="40"/>
      <c r="R23" s="40"/>
    </row>
    <row r="24" spans="1:18" x14ac:dyDescent="0.55000000000000004">
      <c r="A24" s="9">
        <v>16</v>
      </c>
      <c r="B24" s="5" t="s">
        <v>69</v>
      </c>
      <c r="C24" s="47">
        <v>2</v>
      </c>
      <c r="D24" s="57">
        <v>-1</v>
      </c>
      <c r="E24" s="58">
        <v>-1</v>
      </c>
      <c r="F24" s="59">
        <v>-1</v>
      </c>
      <c r="G24" s="22">
        <f t="shared" si="2"/>
        <v>129565.61857532432</v>
      </c>
      <c r="H24" s="22">
        <f t="shared" si="3"/>
        <v>139359.91290628081</v>
      </c>
      <c r="I24" s="22">
        <f t="shared" si="4"/>
        <v>149172.59963117822</v>
      </c>
      <c r="J24" s="44">
        <f t="shared" si="11"/>
        <v>4007.1840796492056</v>
      </c>
      <c r="K24" s="45">
        <f t="shared" si="12"/>
        <v>4310.1003991633233</v>
      </c>
      <c r="L24" s="46">
        <f t="shared" si="13"/>
        <v>4613.5855556034494</v>
      </c>
      <c r="M24" s="44">
        <f t="shared" si="14"/>
        <v>-4007.1840796492056</v>
      </c>
      <c r="N24" s="45">
        <f t="shared" si="15"/>
        <v>-4310.1003991633233</v>
      </c>
      <c r="O24" s="46">
        <f t="shared" si="16"/>
        <v>-4613.5855556034494</v>
      </c>
      <c r="P24" s="40"/>
      <c r="Q24" s="40"/>
      <c r="R24" s="40"/>
    </row>
    <row r="25" spans="1:18" x14ac:dyDescent="0.55000000000000004">
      <c r="A25" s="9">
        <v>17</v>
      </c>
      <c r="B25" s="5" t="s">
        <v>71</v>
      </c>
      <c r="C25" s="47">
        <v>2</v>
      </c>
      <c r="D25" s="57">
        <v>1.27</v>
      </c>
      <c r="E25" s="58">
        <v>1.5</v>
      </c>
      <c r="F25" s="59">
        <v>2</v>
      </c>
      <c r="G25" s="22">
        <f t="shared" si="2"/>
        <v>134502.06864304419</v>
      </c>
      <c r="H25" s="22">
        <f t="shared" si="3"/>
        <v>145631.10898706343</v>
      </c>
      <c r="I25" s="22">
        <f t="shared" si="4"/>
        <v>158122.95560904892</v>
      </c>
      <c r="J25" s="44">
        <f t="shared" si="11"/>
        <v>3886.9685572597296</v>
      </c>
      <c r="K25" s="45">
        <f t="shared" si="12"/>
        <v>4180.7973871884242</v>
      </c>
      <c r="L25" s="46">
        <f t="shared" si="13"/>
        <v>4475.1779889353465</v>
      </c>
      <c r="M25" s="44">
        <f t="shared" si="14"/>
        <v>4936.4500677198566</v>
      </c>
      <c r="N25" s="45">
        <f t="shared" si="15"/>
        <v>6271.1960807826363</v>
      </c>
      <c r="O25" s="46">
        <f t="shared" si="16"/>
        <v>8950.3559778706931</v>
      </c>
      <c r="P25" s="40"/>
      <c r="Q25" s="40"/>
      <c r="R25" s="40"/>
    </row>
    <row r="26" spans="1:18" x14ac:dyDescent="0.55000000000000004">
      <c r="A26" s="9">
        <v>18</v>
      </c>
      <c r="B26" s="5" t="s">
        <v>73</v>
      </c>
      <c r="C26" s="47">
        <v>2</v>
      </c>
      <c r="D26" s="57">
        <v>-1</v>
      </c>
      <c r="E26" s="58">
        <v>-1</v>
      </c>
      <c r="F26" s="59">
        <v>-1</v>
      </c>
      <c r="G26" s="22">
        <f t="shared" si="2"/>
        <v>130467.00658375287</v>
      </c>
      <c r="H26" s="22">
        <f t="shared" si="3"/>
        <v>141262.17571745152</v>
      </c>
      <c r="I26" s="22">
        <f t="shared" si="4"/>
        <v>153379.26694077745</v>
      </c>
      <c r="J26" s="44">
        <f t="shared" si="11"/>
        <v>4035.0620592913256</v>
      </c>
      <c r="K26" s="45">
        <f t="shared" si="12"/>
        <v>4368.9332696119027</v>
      </c>
      <c r="L26" s="46">
        <f t="shared" si="13"/>
        <v>4743.6886682714676</v>
      </c>
      <c r="M26" s="44">
        <f t="shared" si="14"/>
        <v>-4035.0620592913256</v>
      </c>
      <c r="N26" s="45">
        <f t="shared" si="15"/>
        <v>-4368.9332696119027</v>
      </c>
      <c r="O26" s="46">
        <f t="shared" si="16"/>
        <v>-4743.6886682714676</v>
      </c>
      <c r="P26" s="40"/>
      <c r="Q26" s="40"/>
      <c r="R26" s="40"/>
    </row>
    <row r="27" spans="1:18" x14ac:dyDescent="0.55000000000000004">
      <c r="A27" s="9">
        <v>19</v>
      </c>
      <c r="B27" s="5" t="s">
        <v>75</v>
      </c>
      <c r="C27" s="47">
        <v>2</v>
      </c>
      <c r="D27" s="57">
        <v>1.27</v>
      </c>
      <c r="E27" s="58">
        <v>1.5</v>
      </c>
      <c r="F27" s="59">
        <v>2</v>
      </c>
      <c r="G27" s="22">
        <f t="shared" si="2"/>
        <v>135437.79953459385</v>
      </c>
      <c r="H27" s="22">
        <f t="shared" si="3"/>
        <v>147618.97362473683</v>
      </c>
      <c r="I27" s="22">
        <f t="shared" si="4"/>
        <v>162582.02295722411</v>
      </c>
      <c r="J27" s="44">
        <f t="shared" si="11"/>
        <v>3914.0101975125858</v>
      </c>
      <c r="K27" s="45">
        <f t="shared" si="12"/>
        <v>4237.8652715235457</v>
      </c>
      <c r="L27" s="46">
        <f t="shared" si="13"/>
        <v>4601.3780082233234</v>
      </c>
      <c r="M27" s="44">
        <f t="shared" si="14"/>
        <v>4970.7929508409843</v>
      </c>
      <c r="N27" s="45">
        <f t="shared" si="15"/>
        <v>6356.7979072853186</v>
      </c>
      <c r="O27" s="46">
        <f t="shared" si="16"/>
        <v>9202.7560164466468</v>
      </c>
      <c r="P27" s="40"/>
      <c r="Q27" s="40"/>
      <c r="R27" s="40"/>
    </row>
    <row r="28" spans="1:18" x14ac:dyDescent="0.55000000000000004">
      <c r="A28" s="9">
        <v>20</v>
      </c>
      <c r="B28" s="5" t="s">
        <v>77</v>
      </c>
      <c r="C28" s="47">
        <v>2</v>
      </c>
      <c r="D28" s="57">
        <v>-1</v>
      </c>
      <c r="E28" s="58">
        <v>-1</v>
      </c>
      <c r="F28" s="59">
        <v>-1</v>
      </c>
      <c r="G28" s="22">
        <f t="shared" si="2"/>
        <v>131374.66554855605</v>
      </c>
      <c r="H28" s="22">
        <f t="shared" si="3"/>
        <v>143190.40441599471</v>
      </c>
      <c r="I28" s="22">
        <f t="shared" si="4"/>
        <v>157704.56226850738</v>
      </c>
      <c r="J28" s="44">
        <f t="shared" si="11"/>
        <v>4063.1339860378157</v>
      </c>
      <c r="K28" s="45">
        <f t="shared" si="12"/>
        <v>4428.5692087421048</v>
      </c>
      <c r="L28" s="46">
        <f t="shared" si="13"/>
        <v>4877.4606887167229</v>
      </c>
      <c r="M28" s="44">
        <f t="shared" si="14"/>
        <v>-4063.1339860378157</v>
      </c>
      <c r="N28" s="45">
        <f t="shared" si="15"/>
        <v>-4428.5692087421048</v>
      </c>
      <c r="O28" s="46">
        <f t="shared" si="16"/>
        <v>-4877.4606887167229</v>
      </c>
      <c r="P28" s="40"/>
      <c r="Q28" s="40"/>
      <c r="R28" s="40"/>
    </row>
    <row r="29" spans="1:18" x14ac:dyDescent="0.55000000000000004">
      <c r="A29" s="9">
        <v>21</v>
      </c>
      <c r="B29" s="5" t="s">
        <v>78</v>
      </c>
      <c r="C29" s="47">
        <v>1</v>
      </c>
      <c r="D29" s="57">
        <v>-1</v>
      </c>
      <c r="E29" s="58">
        <v>-1</v>
      </c>
      <c r="F29" s="80">
        <v>-1</v>
      </c>
      <c r="G29" s="22">
        <f t="shared" si="2"/>
        <v>127433.42558209937</v>
      </c>
      <c r="H29" s="22">
        <f t="shared" si="3"/>
        <v>138894.69228351486</v>
      </c>
      <c r="I29" s="22">
        <f t="shared" si="4"/>
        <v>152973.42540045216</v>
      </c>
      <c r="J29" s="44">
        <f t="shared" si="11"/>
        <v>3941.2399664566815</v>
      </c>
      <c r="K29" s="45">
        <f t="shared" si="12"/>
        <v>4295.7121324798409</v>
      </c>
      <c r="L29" s="46">
        <f t="shared" si="13"/>
        <v>4731.1368680552214</v>
      </c>
      <c r="M29" s="44">
        <f t="shared" si="14"/>
        <v>-3941.2399664566815</v>
      </c>
      <c r="N29" s="45">
        <f t="shared" si="15"/>
        <v>-4295.7121324798409</v>
      </c>
      <c r="O29" s="46">
        <f t="shared" si="16"/>
        <v>-4731.1368680552214</v>
      </c>
      <c r="P29" s="40"/>
      <c r="Q29" s="40"/>
      <c r="R29" s="40"/>
    </row>
    <row r="30" spans="1:18" x14ac:dyDescent="0.55000000000000004">
      <c r="A30" s="9">
        <v>22</v>
      </c>
      <c r="B30" s="5" t="s">
        <v>80</v>
      </c>
      <c r="C30" s="47">
        <v>1</v>
      </c>
      <c r="D30" s="57">
        <v>-1</v>
      </c>
      <c r="E30" s="58">
        <v>-1</v>
      </c>
      <c r="F30" s="80">
        <v>-1</v>
      </c>
      <c r="G30" s="22">
        <f t="shared" si="2"/>
        <v>123610.42281463639</v>
      </c>
      <c r="H30" s="22">
        <f t="shared" si="3"/>
        <v>134727.85151500942</v>
      </c>
      <c r="I30" s="22">
        <f t="shared" si="4"/>
        <v>148384.2226384386</v>
      </c>
      <c r="J30" s="44">
        <f t="shared" si="11"/>
        <v>3823.002767462981</v>
      </c>
      <c r="K30" s="45">
        <f t="shared" si="12"/>
        <v>4166.8407685054453</v>
      </c>
      <c r="L30" s="46">
        <f t="shared" si="13"/>
        <v>4589.202762013565</v>
      </c>
      <c r="M30" s="44">
        <f t="shared" si="14"/>
        <v>-3823.002767462981</v>
      </c>
      <c r="N30" s="45">
        <f t="shared" si="15"/>
        <v>-4166.8407685054453</v>
      </c>
      <c r="O30" s="46">
        <f t="shared" si="16"/>
        <v>-4589.202762013565</v>
      </c>
      <c r="P30" s="40"/>
      <c r="Q30" s="40"/>
      <c r="R30" s="40"/>
    </row>
    <row r="31" spans="1:18" x14ac:dyDescent="0.55000000000000004">
      <c r="A31" s="9">
        <v>23</v>
      </c>
      <c r="B31" s="5" t="s">
        <v>83</v>
      </c>
      <c r="C31" s="47">
        <v>2</v>
      </c>
      <c r="D31" s="57">
        <v>-1</v>
      </c>
      <c r="E31" s="58">
        <v>-1</v>
      </c>
      <c r="F31" s="59">
        <v>-1</v>
      </c>
      <c r="G31" s="22">
        <f t="shared" si="2"/>
        <v>119902.1101301973</v>
      </c>
      <c r="H31" s="22">
        <f t="shared" si="3"/>
        <v>130686.01596955913</v>
      </c>
      <c r="I31" s="22">
        <f t="shared" si="4"/>
        <v>143932.69595928545</v>
      </c>
      <c r="J31" s="44">
        <f t="shared" si="11"/>
        <v>3708.3126844390918</v>
      </c>
      <c r="K31" s="45">
        <f t="shared" si="12"/>
        <v>4041.8355454502826</v>
      </c>
      <c r="L31" s="46">
        <f t="shared" si="13"/>
        <v>4451.5266791531576</v>
      </c>
      <c r="M31" s="44">
        <f t="shared" si="14"/>
        <v>-3708.3126844390918</v>
      </c>
      <c r="N31" s="45">
        <f t="shared" si="15"/>
        <v>-4041.8355454502826</v>
      </c>
      <c r="O31" s="46">
        <f t="shared" si="16"/>
        <v>-4451.5266791531576</v>
      </c>
      <c r="P31" s="40"/>
      <c r="Q31" s="40"/>
      <c r="R31" s="40"/>
    </row>
    <row r="32" spans="1:18" x14ac:dyDescent="0.55000000000000004">
      <c r="A32" s="9">
        <v>24</v>
      </c>
      <c r="B32" s="5" t="s">
        <v>85</v>
      </c>
      <c r="C32" s="47">
        <v>2</v>
      </c>
      <c r="D32" s="57">
        <v>-1</v>
      </c>
      <c r="E32" s="58">
        <v>-1</v>
      </c>
      <c r="F32" s="59">
        <v>-1</v>
      </c>
      <c r="G32" s="22">
        <f t="shared" si="2"/>
        <v>116305.04682629138</v>
      </c>
      <c r="H32" s="22">
        <f t="shared" si="3"/>
        <v>126765.43549047236</v>
      </c>
      <c r="I32" s="22">
        <f t="shared" si="4"/>
        <v>139614.7150805069</v>
      </c>
      <c r="J32" s="44">
        <f t="shared" si="11"/>
        <v>3597.0633039059189</v>
      </c>
      <c r="K32" s="45">
        <f t="shared" si="12"/>
        <v>3920.5804790867737</v>
      </c>
      <c r="L32" s="46">
        <f t="shared" si="13"/>
        <v>4317.9808787785632</v>
      </c>
      <c r="M32" s="44">
        <f t="shared" si="14"/>
        <v>-3597.0633039059189</v>
      </c>
      <c r="N32" s="45">
        <f t="shared" si="15"/>
        <v>-3920.5804790867737</v>
      </c>
      <c r="O32" s="46">
        <f t="shared" si="16"/>
        <v>-4317.9808787785632</v>
      </c>
      <c r="P32" s="40"/>
      <c r="Q32" s="40"/>
      <c r="R32" s="40"/>
    </row>
    <row r="33" spans="1:18" x14ac:dyDescent="0.55000000000000004">
      <c r="A33" s="9">
        <v>25</v>
      </c>
      <c r="B33" s="5" t="s">
        <v>87</v>
      </c>
      <c r="C33" s="47">
        <v>2</v>
      </c>
      <c r="D33" s="57">
        <v>-1</v>
      </c>
      <c r="E33" s="58">
        <v>-1</v>
      </c>
      <c r="F33" s="59">
        <v>-1</v>
      </c>
      <c r="G33" s="22">
        <f t="shared" si="2"/>
        <v>112815.89542150263</v>
      </c>
      <c r="H33" s="22">
        <f t="shared" si="3"/>
        <v>122962.47242575818</v>
      </c>
      <c r="I33" s="22">
        <f t="shared" si="4"/>
        <v>135426.2736280917</v>
      </c>
      <c r="J33" s="44">
        <f t="shared" si="11"/>
        <v>3489.1514047887413</v>
      </c>
      <c r="K33" s="45">
        <f t="shared" si="12"/>
        <v>3802.9630647141707</v>
      </c>
      <c r="L33" s="46">
        <f t="shared" si="13"/>
        <v>4188.4414524152071</v>
      </c>
      <c r="M33" s="44">
        <f t="shared" si="14"/>
        <v>-3489.1514047887413</v>
      </c>
      <c r="N33" s="45">
        <f t="shared" si="15"/>
        <v>-3802.9630647141707</v>
      </c>
      <c r="O33" s="46">
        <f t="shared" si="16"/>
        <v>-4188.4414524152071</v>
      </c>
      <c r="P33" s="40"/>
      <c r="Q33" s="40"/>
      <c r="R33" s="40"/>
    </row>
    <row r="34" spans="1:18" x14ac:dyDescent="0.55000000000000004">
      <c r="A34" s="9">
        <v>26</v>
      </c>
      <c r="B34" s="5" t="s">
        <v>88</v>
      </c>
      <c r="C34" s="47">
        <v>1</v>
      </c>
      <c r="D34" s="57">
        <v>1.27</v>
      </c>
      <c r="E34" s="58">
        <v>1.5</v>
      </c>
      <c r="F34" s="80">
        <v>2</v>
      </c>
      <c r="G34" s="22">
        <f t="shared" si="2"/>
        <v>117114.18103706188</v>
      </c>
      <c r="H34" s="22">
        <f t="shared" si="3"/>
        <v>128495.7836849173</v>
      </c>
      <c r="I34" s="22">
        <f t="shared" si="4"/>
        <v>143551.85004577722</v>
      </c>
      <c r="J34" s="44">
        <f t="shared" si="11"/>
        <v>3384.4768626450787</v>
      </c>
      <c r="K34" s="45">
        <f t="shared" si="12"/>
        <v>3688.8741727727452</v>
      </c>
      <c r="L34" s="46">
        <f t="shared" si="13"/>
        <v>4062.7882088427509</v>
      </c>
      <c r="M34" s="44">
        <f t="shared" si="14"/>
        <v>4298.2856155592499</v>
      </c>
      <c r="N34" s="45">
        <f t="shared" si="15"/>
        <v>5533.311259159118</v>
      </c>
      <c r="O34" s="46">
        <f t="shared" si="16"/>
        <v>8125.5764176855018</v>
      </c>
      <c r="P34" s="40"/>
      <c r="Q34" s="40"/>
      <c r="R34" s="40"/>
    </row>
    <row r="35" spans="1:18" x14ac:dyDescent="0.55000000000000004">
      <c r="A35" s="9">
        <v>27</v>
      </c>
      <c r="B35" s="5"/>
      <c r="C35" s="47"/>
      <c r="D35" s="57"/>
      <c r="E35" s="58"/>
      <c r="F35" s="80"/>
      <c r="G35" s="22" t="str">
        <f t="shared" si="2"/>
        <v/>
      </c>
      <c r="H35" s="22" t="str">
        <f t="shared" si="3"/>
        <v/>
      </c>
      <c r="I35" s="22" t="str">
        <f t="shared" si="4"/>
        <v/>
      </c>
      <c r="J35" s="44">
        <f t="shared" si="11"/>
        <v>3513.4254311118561</v>
      </c>
      <c r="K35" s="45">
        <f t="shared" si="12"/>
        <v>3854.8735105475189</v>
      </c>
      <c r="L35" s="46">
        <f t="shared" si="13"/>
        <v>4306.5555013733165</v>
      </c>
      <c r="M35" s="44" t="str">
        <f t="shared" si="14"/>
        <v/>
      </c>
      <c r="N35" s="45" t="str">
        <f t="shared" si="15"/>
        <v/>
      </c>
      <c r="O35" s="46" t="str">
        <f t="shared" si="16"/>
        <v/>
      </c>
      <c r="P35" s="40"/>
      <c r="Q35" s="40"/>
      <c r="R35" s="40"/>
    </row>
    <row r="36" spans="1:18" x14ac:dyDescent="0.55000000000000004">
      <c r="A36" s="9">
        <v>28</v>
      </c>
      <c r="B36" s="5"/>
      <c r="C36" s="47"/>
      <c r="D36" s="57"/>
      <c r="E36" s="58"/>
      <c r="F36" s="59"/>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55000000000000004">
      <c r="A37" s="9">
        <v>29</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55000000000000004">
      <c r="A38" s="9">
        <v>30</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55000000000000004">
      <c r="A39" s="9">
        <v>31</v>
      </c>
      <c r="B39" s="5"/>
      <c r="C39" s="47"/>
      <c r="D39" s="57"/>
      <c r="E39" s="60"/>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55000000000000004">
      <c r="A40" s="9">
        <v>32</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55000000000000004">
      <c r="A41" s="9">
        <v>33</v>
      </c>
      <c r="B41" s="5"/>
      <c r="C41" s="47"/>
      <c r="D41" s="57"/>
      <c r="E41" s="60"/>
      <c r="F41" s="80"/>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55000000000000004">
      <c r="A42" s="9">
        <v>34</v>
      </c>
      <c r="B42" s="5"/>
      <c r="C42" s="47"/>
      <c r="D42" s="57"/>
      <c r="E42" s="60"/>
      <c r="F42" s="80"/>
      <c r="G42" s="22" t="str">
        <f t="shared" si="2"/>
        <v/>
      </c>
      <c r="H42" s="22" t="str">
        <f t="shared" si="3"/>
        <v/>
      </c>
      <c r="I42" s="22" t="str">
        <f t="shared" si="4"/>
        <v/>
      </c>
      <c r="J42" s="44" t="str">
        <f t="shared" si="11"/>
        <v/>
      </c>
      <c r="K42" s="45" t="str">
        <f t="shared" si="12"/>
        <v/>
      </c>
      <c r="L42" s="46" t="str">
        <f t="shared" si="13"/>
        <v/>
      </c>
      <c r="M42" s="44" t="str">
        <f>IF(D42="","",J42*D42)</f>
        <v/>
      </c>
      <c r="N42" s="45" t="str">
        <f t="shared" si="15"/>
        <v/>
      </c>
      <c r="O42" s="46" t="str">
        <f t="shared" si="16"/>
        <v/>
      </c>
      <c r="P42" s="40"/>
      <c r="Q42" s="40"/>
      <c r="R42" s="40"/>
    </row>
    <row r="43" spans="1:18" x14ac:dyDescent="0.55000000000000004">
      <c r="A43" s="3">
        <v>35</v>
      </c>
      <c r="B43" s="5"/>
      <c r="C43" s="47"/>
      <c r="D43" s="57"/>
      <c r="E43" s="60"/>
      <c r="F43" s="59"/>
      <c r="G43" s="22" t="str">
        <f>IF(D43="","",G42+M43)</f>
        <v/>
      </c>
      <c r="H43" s="22" t="str">
        <f t="shared" ref="H43:I43" si="17">IF(E43="","",H42+N43)</f>
        <v/>
      </c>
      <c r="I43" s="22" t="str">
        <f t="shared" si="17"/>
        <v/>
      </c>
      <c r="J43" s="44" t="str">
        <f t="shared" si="11"/>
        <v/>
      </c>
      <c r="K43" s="45" t="str">
        <f t="shared" si="12"/>
        <v/>
      </c>
      <c r="L43" s="46" t="str">
        <f t="shared" si="13"/>
        <v/>
      </c>
      <c r="M43" s="44" t="str">
        <f t="shared" si="14"/>
        <v/>
      </c>
      <c r="N43" s="45" t="str">
        <f t="shared" si="15"/>
        <v/>
      </c>
      <c r="O43" s="46" t="str">
        <f t="shared" si="16"/>
        <v/>
      </c>
    </row>
    <row r="44" spans="1:18" x14ac:dyDescent="0.55000000000000004">
      <c r="A44" s="9">
        <v>36</v>
      </c>
      <c r="B44" s="5"/>
      <c r="C44" s="47"/>
      <c r="D44" s="57"/>
      <c r="E44" s="60"/>
      <c r="F44" s="59"/>
      <c r="G44" s="22" t="str">
        <f t="shared" ref="G44:G58" si="18">IF(D44="","",G43+M44)</f>
        <v/>
      </c>
      <c r="H44" s="22" t="str">
        <f t="shared" ref="H44:H58" si="19">IF(E44="","",H43+N44)</f>
        <v/>
      </c>
      <c r="I44" s="22" t="str">
        <f t="shared" ref="I44:I58" si="20">IF(F44="","",I43+O44)</f>
        <v/>
      </c>
      <c r="J44" s="44" t="str">
        <f>IF(G43="","",G43*0.03)</f>
        <v/>
      </c>
      <c r="K44" s="45" t="str">
        <f t="shared" si="12"/>
        <v/>
      </c>
      <c r="L44" s="46" t="str">
        <f t="shared" si="13"/>
        <v/>
      </c>
      <c r="M44" s="44" t="str">
        <f>IF(D44="","",J44*D44)</f>
        <v/>
      </c>
      <c r="N44" s="45" t="str">
        <f t="shared" si="15"/>
        <v/>
      </c>
      <c r="O44" s="46" t="str">
        <f t="shared" si="16"/>
        <v/>
      </c>
    </row>
    <row r="45" spans="1:18" x14ac:dyDescent="0.55000000000000004">
      <c r="A45" s="9">
        <v>37</v>
      </c>
      <c r="B45" s="5"/>
      <c r="C45" s="47"/>
      <c r="D45" s="57"/>
      <c r="E45" s="58"/>
      <c r="F45" s="59"/>
      <c r="G45" s="22" t="str">
        <f t="shared" si="18"/>
        <v/>
      </c>
      <c r="H45" s="22" t="str">
        <f t="shared" si="19"/>
        <v/>
      </c>
      <c r="I45" s="22" t="str">
        <f t="shared" si="20"/>
        <v/>
      </c>
      <c r="J45" s="44" t="str">
        <f t="shared" si="11"/>
        <v/>
      </c>
      <c r="K45" s="45" t="str">
        <f t="shared" si="12"/>
        <v/>
      </c>
      <c r="L45" s="46" t="str">
        <f t="shared" si="13"/>
        <v/>
      </c>
      <c r="M45" s="44" t="str">
        <f t="shared" si="14"/>
        <v/>
      </c>
      <c r="N45" s="45" t="str">
        <f t="shared" si="15"/>
        <v/>
      </c>
      <c r="O45" s="46" t="str">
        <f t="shared" si="16"/>
        <v/>
      </c>
    </row>
    <row r="46" spans="1:18" x14ac:dyDescent="0.55000000000000004">
      <c r="A46" s="9">
        <v>38</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55000000000000004">
      <c r="A47" s="9">
        <v>39</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55000000000000004">
      <c r="A48" s="9">
        <v>40</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55000000000000004">
      <c r="A49" s="9">
        <v>41</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55000000000000004">
      <c r="A50" s="9">
        <v>42</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55000000000000004">
      <c r="A51" s="9">
        <v>43</v>
      </c>
      <c r="B51" s="5"/>
      <c r="C51" s="47"/>
      <c r="D51" s="57"/>
      <c r="E51" s="58"/>
      <c r="F51" s="80"/>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55000000000000004">
      <c r="A52" s="9">
        <v>44</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55000000000000004">
      <c r="A53" s="9">
        <v>45</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55000000000000004">
      <c r="A54" s="9">
        <v>46</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55000000000000004">
      <c r="A55" s="9">
        <v>47</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55000000000000004">
      <c r="A56" s="9">
        <v>48</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55000000000000004">
      <c r="A57" s="9">
        <v>49</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ht="18.5" thickBot="1" x14ac:dyDescent="0.6">
      <c r="A58" s="9">
        <v>50</v>
      </c>
      <c r="B58" s="6"/>
      <c r="C58" s="51"/>
      <c r="D58" s="61"/>
      <c r="E58" s="62"/>
      <c r="F58" s="63"/>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ht="18.5" thickBot="1" x14ac:dyDescent="0.6">
      <c r="A59" s="9"/>
      <c r="B59" s="94" t="s">
        <v>5</v>
      </c>
      <c r="C59" s="95"/>
      <c r="D59" s="7">
        <f>COUNTIF(D9:D58,1.27)</f>
        <v>14</v>
      </c>
      <c r="E59" s="7">
        <f>COUNTIF(E9:E58,1.5)</f>
        <v>14</v>
      </c>
      <c r="F59" s="8">
        <f>COUNTIF(F9:F58,2)</f>
        <v>13</v>
      </c>
      <c r="G59" s="70">
        <f>M59+G8</f>
        <v>117114.18103706185</v>
      </c>
      <c r="H59" s="71">
        <f>N59+H8</f>
        <v>128495.78368491735</v>
      </c>
      <c r="I59" s="72">
        <f>O59+I8</f>
        <v>143551.85004577713</v>
      </c>
      <c r="J59" s="67" t="s">
        <v>33</v>
      </c>
      <c r="K59" s="68" t="e">
        <f>B58-B9</f>
        <v>#VALUE!</v>
      </c>
      <c r="L59" s="69" t="s">
        <v>34</v>
      </c>
      <c r="M59" s="81">
        <f>SUM(M9:M58)</f>
        <v>17114.18103706184</v>
      </c>
      <c r="N59" s="82">
        <f>SUM(N9:N58)</f>
        <v>28495.783684917347</v>
      </c>
      <c r="O59" s="83">
        <f>SUM(O9:O58)</f>
        <v>43551.850045777137</v>
      </c>
    </row>
    <row r="60" spans="1:15" ht="18.5" thickBot="1" x14ac:dyDescent="0.6">
      <c r="A60" s="9"/>
      <c r="B60" s="88" t="s">
        <v>6</v>
      </c>
      <c r="C60" s="89"/>
      <c r="D60" s="7">
        <f>COUNTIF(D9:D58,-1)</f>
        <v>12</v>
      </c>
      <c r="E60" s="7">
        <f>COUNTIF(E9:E58,-1)</f>
        <v>12</v>
      </c>
      <c r="F60" s="8">
        <f>COUNTIF(F9:F58,-1)</f>
        <v>13</v>
      </c>
      <c r="G60" s="86" t="s">
        <v>32</v>
      </c>
      <c r="H60" s="87"/>
      <c r="I60" s="93"/>
      <c r="J60" s="86" t="s">
        <v>35</v>
      </c>
      <c r="K60" s="87"/>
      <c r="L60" s="93"/>
      <c r="M60" s="9"/>
      <c r="N60" s="3"/>
      <c r="O60" s="4"/>
    </row>
    <row r="61" spans="1:15" ht="18.5" thickBot="1" x14ac:dyDescent="0.6">
      <c r="A61" s="9"/>
      <c r="B61" s="88" t="s">
        <v>37</v>
      </c>
      <c r="C61" s="89"/>
      <c r="D61" s="7">
        <f>COUNTIF(D9:D58,0)</f>
        <v>0</v>
      </c>
      <c r="E61" s="7">
        <f>COUNTIF(E9:E58,0)</f>
        <v>0</v>
      </c>
      <c r="F61" s="7">
        <f>COUNTIF(F9:F58,0)</f>
        <v>0</v>
      </c>
      <c r="G61" s="76">
        <f>G59/G8</f>
        <v>1.1711418103706184</v>
      </c>
      <c r="H61" s="77">
        <f t="shared" ref="H61" si="21">H59/H8</f>
        <v>1.2849578368491734</v>
      </c>
      <c r="I61" s="78">
        <f>I59/I8</f>
        <v>1.4355185004577713</v>
      </c>
      <c r="J61" s="65" t="e">
        <f>(G61-100%)*30/K59</f>
        <v>#VALUE!</v>
      </c>
      <c r="K61" s="65" t="e">
        <f>(H61-100%)*30/K59</f>
        <v>#VALUE!</v>
      </c>
      <c r="L61" s="66" t="e">
        <f>(I61-100%)*30/K59</f>
        <v>#VALUE!</v>
      </c>
      <c r="M61" s="10"/>
      <c r="N61" s="2"/>
      <c r="O61" s="11"/>
    </row>
    <row r="62" spans="1:15" ht="18.5" thickBot="1" x14ac:dyDescent="0.6">
      <c r="A62" s="3"/>
      <c r="B62" s="86" t="s">
        <v>4</v>
      </c>
      <c r="C62" s="87"/>
      <c r="D62" s="79">
        <f t="shared" ref="D62:E62" si="22">D59/(D59+D60+D61)</f>
        <v>0.53846153846153844</v>
      </c>
      <c r="E62" s="74">
        <f t="shared" si="22"/>
        <v>0.53846153846153844</v>
      </c>
      <c r="F62" s="75">
        <f>F59/(F59+F60+F61)</f>
        <v>0.5</v>
      </c>
    </row>
    <row r="64" spans="1:15" x14ac:dyDescent="0.55000000000000004">
      <c r="D64" s="73"/>
      <c r="E64" s="73"/>
      <c r="F64" s="73"/>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1253"/>
  <sheetViews>
    <sheetView topLeftCell="A1273" zoomScale="80" zoomScaleNormal="80" workbookViewId="0">
      <selection activeCell="P1255" sqref="P1255"/>
    </sheetView>
  </sheetViews>
  <sheetFormatPr defaultColWidth="8.08203125" defaultRowHeight="14" x14ac:dyDescent="0.55000000000000004"/>
  <cols>
    <col min="1" max="1" width="6.58203125" style="53" customWidth="1"/>
    <col min="2" max="2" width="7.25" style="52" customWidth="1"/>
    <col min="3" max="256" width="8.08203125" style="52"/>
    <col min="257" max="257" width="6.58203125" style="52" customWidth="1"/>
    <col min="258" max="258" width="7.25" style="52" customWidth="1"/>
    <col min="259" max="512" width="8.08203125" style="52"/>
    <col min="513" max="513" width="6.58203125" style="52" customWidth="1"/>
    <col min="514" max="514" width="7.25" style="52" customWidth="1"/>
    <col min="515" max="768" width="8.08203125" style="52"/>
    <col min="769" max="769" width="6.58203125" style="52" customWidth="1"/>
    <col min="770" max="770" width="7.25" style="52" customWidth="1"/>
    <col min="771" max="1024" width="8.08203125" style="52"/>
    <col min="1025" max="1025" width="6.58203125" style="52" customWidth="1"/>
    <col min="1026" max="1026" width="7.25" style="52" customWidth="1"/>
    <col min="1027" max="1280" width="8.08203125" style="52"/>
    <col min="1281" max="1281" width="6.58203125" style="52" customWidth="1"/>
    <col min="1282" max="1282" width="7.25" style="52" customWidth="1"/>
    <col min="1283" max="1536" width="8.08203125" style="52"/>
    <col min="1537" max="1537" width="6.58203125" style="52" customWidth="1"/>
    <col min="1538" max="1538" width="7.25" style="52" customWidth="1"/>
    <col min="1539" max="1792" width="8.08203125" style="52"/>
    <col min="1793" max="1793" width="6.58203125" style="52" customWidth="1"/>
    <col min="1794" max="1794" width="7.25" style="52" customWidth="1"/>
    <col min="1795" max="2048" width="8.08203125" style="52"/>
    <col min="2049" max="2049" width="6.58203125" style="52" customWidth="1"/>
    <col min="2050" max="2050" width="7.25" style="52" customWidth="1"/>
    <col min="2051" max="2304" width="8.08203125" style="52"/>
    <col min="2305" max="2305" width="6.58203125" style="52" customWidth="1"/>
    <col min="2306" max="2306" width="7.25" style="52" customWidth="1"/>
    <col min="2307" max="2560" width="8.08203125" style="52"/>
    <col min="2561" max="2561" width="6.58203125" style="52" customWidth="1"/>
    <col min="2562" max="2562" width="7.25" style="52" customWidth="1"/>
    <col min="2563" max="2816" width="8.08203125" style="52"/>
    <col min="2817" max="2817" width="6.58203125" style="52" customWidth="1"/>
    <col min="2818" max="2818" width="7.25" style="52" customWidth="1"/>
    <col min="2819" max="3072" width="8.08203125" style="52"/>
    <col min="3073" max="3073" width="6.58203125" style="52" customWidth="1"/>
    <col min="3074" max="3074" width="7.25" style="52" customWidth="1"/>
    <col min="3075" max="3328" width="8.08203125" style="52"/>
    <col min="3329" max="3329" width="6.58203125" style="52" customWidth="1"/>
    <col min="3330" max="3330" width="7.25" style="52" customWidth="1"/>
    <col min="3331" max="3584" width="8.08203125" style="52"/>
    <col min="3585" max="3585" width="6.58203125" style="52" customWidth="1"/>
    <col min="3586" max="3586" width="7.25" style="52" customWidth="1"/>
    <col min="3587" max="3840" width="8.08203125" style="52"/>
    <col min="3841" max="3841" width="6.58203125" style="52" customWidth="1"/>
    <col min="3842" max="3842" width="7.25" style="52" customWidth="1"/>
    <col min="3843" max="4096" width="8.08203125" style="52"/>
    <col min="4097" max="4097" width="6.58203125" style="52" customWidth="1"/>
    <col min="4098" max="4098" width="7.25" style="52" customWidth="1"/>
    <col min="4099" max="4352" width="8.08203125" style="52"/>
    <col min="4353" max="4353" width="6.58203125" style="52" customWidth="1"/>
    <col min="4354" max="4354" width="7.25" style="52" customWidth="1"/>
    <col min="4355" max="4608" width="8.08203125" style="52"/>
    <col min="4609" max="4609" width="6.58203125" style="52" customWidth="1"/>
    <col min="4610" max="4610" width="7.25" style="52" customWidth="1"/>
    <col min="4611" max="4864" width="8.08203125" style="52"/>
    <col min="4865" max="4865" width="6.58203125" style="52" customWidth="1"/>
    <col min="4866" max="4866" width="7.25" style="52" customWidth="1"/>
    <col min="4867" max="5120" width="8.08203125" style="52"/>
    <col min="5121" max="5121" width="6.58203125" style="52" customWidth="1"/>
    <col min="5122" max="5122" width="7.25" style="52" customWidth="1"/>
    <col min="5123" max="5376" width="8.08203125" style="52"/>
    <col min="5377" max="5377" width="6.58203125" style="52" customWidth="1"/>
    <col min="5378" max="5378" width="7.25" style="52" customWidth="1"/>
    <col min="5379" max="5632" width="8.08203125" style="52"/>
    <col min="5633" max="5633" width="6.58203125" style="52" customWidth="1"/>
    <col min="5634" max="5634" width="7.25" style="52" customWidth="1"/>
    <col min="5635" max="5888" width="8.08203125" style="52"/>
    <col min="5889" max="5889" width="6.58203125" style="52" customWidth="1"/>
    <col min="5890" max="5890" width="7.25" style="52" customWidth="1"/>
    <col min="5891" max="6144" width="8.08203125" style="52"/>
    <col min="6145" max="6145" width="6.58203125" style="52" customWidth="1"/>
    <col min="6146" max="6146" width="7.25" style="52" customWidth="1"/>
    <col min="6147" max="6400" width="8.08203125" style="52"/>
    <col min="6401" max="6401" width="6.58203125" style="52" customWidth="1"/>
    <col min="6402" max="6402" width="7.25" style="52" customWidth="1"/>
    <col min="6403" max="6656" width="8.08203125" style="52"/>
    <col min="6657" max="6657" width="6.58203125" style="52" customWidth="1"/>
    <col min="6658" max="6658" width="7.25" style="52" customWidth="1"/>
    <col min="6659" max="6912" width="8.08203125" style="52"/>
    <col min="6913" max="6913" width="6.58203125" style="52" customWidth="1"/>
    <col min="6914" max="6914" width="7.25" style="52" customWidth="1"/>
    <col min="6915" max="7168" width="8.08203125" style="52"/>
    <col min="7169" max="7169" width="6.58203125" style="52" customWidth="1"/>
    <col min="7170" max="7170" width="7.25" style="52" customWidth="1"/>
    <col min="7171" max="7424" width="8.08203125" style="52"/>
    <col min="7425" max="7425" width="6.58203125" style="52" customWidth="1"/>
    <col min="7426" max="7426" width="7.25" style="52" customWidth="1"/>
    <col min="7427" max="7680" width="8.08203125" style="52"/>
    <col min="7681" max="7681" width="6.58203125" style="52" customWidth="1"/>
    <col min="7682" max="7682" width="7.25" style="52" customWidth="1"/>
    <col min="7683" max="7936" width="8.08203125" style="52"/>
    <col min="7937" max="7937" width="6.58203125" style="52" customWidth="1"/>
    <col min="7938" max="7938" width="7.25" style="52" customWidth="1"/>
    <col min="7939" max="8192" width="8.08203125" style="52"/>
    <col min="8193" max="8193" width="6.58203125" style="52" customWidth="1"/>
    <col min="8194" max="8194" width="7.25" style="52" customWidth="1"/>
    <col min="8195" max="8448" width="8.08203125" style="52"/>
    <col min="8449" max="8449" width="6.58203125" style="52" customWidth="1"/>
    <col min="8450" max="8450" width="7.25" style="52" customWidth="1"/>
    <col min="8451" max="8704" width="8.08203125" style="52"/>
    <col min="8705" max="8705" width="6.58203125" style="52" customWidth="1"/>
    <col min="8706" max="8706" width="7.25" style="52" customWidth="1"/>
    <col min="8707" max="8960" width="8.08203125" style="52"/>
    <col min="8961" max="8961" width="6.58203125" style="52" customWidth="1"/>
    <col min="8962" max="8962" width="7.25" style="52" customWidth="1"/>
    <col min="8963" max="9216" width="8.08203125" style="52"/>
    <col min="9217" max="9217" width="6.58203125" style="52" customWidth="1"/>
    <col min="9218" max="9218" width="7.25" style="52" customWidth="1"/>
    <col min="9219" max="9472" width="8.08203125" style="52"/>
    <col min="9473" max="9473" width="6.58203125" style="52" customWidth="1"/>
    <col min="9474" max="9474" width="7.25" style="52" customWidth="1"/>
    <col min="9475" max="9728" width="8.08203125" style="52"/>
    <col min="9729" max="9729" width="6.58203125" style="52" customWidth="1"/>
    <col min="9730" max="9730" width="7.25" style="52" customWidth="1"/>
    <col min="9731" max="9984" width="8.08203125" style="52"/>
    <col min="9985" max="9985" width="6.58203125" style="52" customWidth="1"/>
    <col min="9986" max="9986" width="7.25" style="52" customWidth="1"/>
    <col min="9987" max="10240" width="8.08203125" style="52"/>
    <col min="10241" max="10241" width="6.58203125" style="52" customWidth="1"/>
    <col min="10242" max="10242" width="7.25" style="52" customWidth="1"/>
    <col min="10243" max="10496" width="8.08203125" style="52"/>
    <col min="10497" max="10497" width="6.58203125" style="52" customWidth="1"/>
    <col min="10498" max="10498" width="7.25" style="52" customWidth="1"/>
    <col min="10499" max="10752" width="8.08203125" style="52"/>
    <col min="10753" max="10753" width="6.58203125" style="52" customWidth="1"/>
    <col min="10754" max="10754" width="7.25" style="52" customWidth="1"/>
    <col min="10755" max="11008" width="8.08203125" style="52"/>
    <col min="11009" max="11009" width="6.58203125" style="52" customWidth="1"/>
    <col min="11010" max="11010" width="7.25" style="52" customWidth="1"/>
    <col min="11011" max="11264" width="8.08203125" style="52"/>
    <col min="11265" max="11265" width="6.58203125" style="52" customWidth="1"/>
    <col min="11266" max="11266" width="7.25" style="52" customWidth="1"/>
    <col min="11267" max="11520" width="8.08203125" style="52"/>
    <col min="11521" max="11521" width="6.58203125" style="52" customWidth="1"/>
    <col min="11522" max="11522" width="7.25" style="52" customWidth="1"/>
    <col min="11523" max="11776" width="8.08203125" style="52"/>
    <col min="11777" max="11777" width="6.58203125" style="52" customWidth="1"/>
    <col min="11778" max="11778" width="7.25" style="52" customWidth="1"/>
    <col min="11779" max="12032" width="8.08203125" style="52"/>
    <col min="12033" max="12033" width="6.58203125" style="52" customWidth="1"/>
    <col min="12034" max="12034" width="7.25" style="52" customWidth="1"/>
    <col min="12035" max="12288" width="8.08203125" style="52"/>
    <col min="12289" max="12289" width="6.58203125" style="52" customWidth="1"/>
    <col min="12290" max="12290" width="7.25" style="52" customWidth="1"/>
    <col min="12291" max="12544" width="8.08203125" style="52"/>
    <col min="12545" max="12545" width="6.58203125" style="52" customWidth="1"/>
    <col min="12546" max="12546" width="7.25" style="52" customWidth="1"/>
    <col min="12547" max="12800" width="8.08203125" style="52"/>
    <col min="12801" max="12801" width="6.58203125" style="52" customWidth="1"/>
    <col min="12802" max="12802" width="7.25" style="52" customWidth="1"/>
    <col min="12803" max="13056" width="8.08203125" style="52"/>
    <col min="13057" max="13057" width="6.58203125" style="52" customWidth="1"/>
    <col min="13058" max="13058" width="7.25" style="52" customWidth="1"/>
    <col min="13059" max="13312" width="8.08203125" style="52"/>
    <col min="13313" max="13313" width="6.58203125" style="52" customWidth="1"/>
    <col min="13314" max="13314" width="7.25" style="52" customWidth="1"/>
    <col min="13315" max="13568" width="8.08203125" style="52"/>
    <col min="13569" max="13569" width="6.58203125" style="52" customWidth="1"/>
    <col min="13570" max="13570" width="7.25" style="52" customWidth="1"/>
    <col min="13571" max="13824" width="8.08203125" style="52"/>
    <col min="13825" max="13825" width="6.58203125" style="52" customWidth="1"/>
    <col min="13826" max="13826" width="7.25" style="52" customWidth="1"/>
    <col min="13827" max="14080" width="8.08203125" style="52"/>
    <col min="14081" max="14081" width="6.58203125" style="52" customWidth="1"/>
    <col min="14082" max="14082" width="7.25" style="52" customWidth="1"/>
    <col min="14083" max="14336" width="8.08203125" style="52"/>
    <col min="14337" max="14337" width="6.58203125" style="52" customWidth="1"/>
    <col min="14338" max="14338" width="7.25" style="52" customWidth="1"/>
    <col min="14339" max="14592" width="8.08203125" style="52"/>
    <col min="14593" max="14593" width="6.58203125" style="52" customWidth="1"/>
    <col min="14594" max="14594" width="7.25" style="52" customWidth="1"/>
    <col min="14595" max="14848" width="8.08203125" style="52"/>
    <col min="14849" max="14849" width="6.58203125" style="52" customWidth="1"/>
    <col min="14850" max="14850" width="7.25" style="52" customWidth="1"/>
    <col min="14851" max="15104" width="8.08203125" style="52"/>
    <col min="15105" max="15105" width="6.58203125" style="52" customWidth="1"/>
    <col min="15106" max="15106" width="7.25" style="52" customWidth="1"/>
    <col min="15107" max="15360" width="8.08203125" style="52"/>
    <col min="15361" max="15361" width="6.58203125" style="52" customWidth="1"/>
    <col min="15362" max="15362" width="7.25" style="52" customWidth="1"/>
    <col min="15363" max="15616" width="8.08203125" style="52"/>
    <col min="15617" max="15617" width="6.58203125" style="52" customWidth="1"/>
    <col min="15618" max="15618" width="7.25" style="52" customWidth="1"/>
    <col min="15619" max="15872" width="8.08203125" style="52"/>
    <col min="15873" max="15873" width="6.58203125" style="52" customWidth="1"/>
    <col min="15874" max="15874" width="7.25" style="52" customWidth="1"/>
    <col min="15875" max="16128" width="8.08203125" style="52"/>
    <col min="16129" max="16129" width="6.58203125" style="52" customWidth="1"/>
    <col min="16130" max="16130" width="7.25" style="52" customWidth="1"/>
    <col min="16131" max="16384" width="8.08203125" style="52"/>
  </cols>
  <sheetData>
    <row r="1" spans="1:1" x14ac:dyDescent="0.55000000000000004">
      <c r="A1" s="84" t="s">
        <v>39</v>
      </c>
    </row>
    <row r="51" spans="1:1" x14ac:dyDescent="0.55000000000000004">
      <c r="A51" s="84" t="s">
        <v>40</v>
      </c>
    </row>
    <row r="100" spans="1:1" x14ac:dyDescent="0.55000000000000004">
      <c r="A100" s="84" t="s">
        <v>43</v>
      </c>
    </row>
    <row r="147" spans="1:1" x14ac:dyDescent="0.55000000000000004">
      <c r="A147" s="84" t="s">
        <v>44</v>
      </c>
    </row>
    <row r="196" spans="1:1" x14ac:dyDescent="0.55000000000000004">
      <c r="A196" s="84" t="s">
        <v>47</v>
      </c>
    </row>
    <row r="244" spans="1:1" x14ac:dyDescent="0.55000000000000004">
      <c r="A244" s="84" t="s">
        <v>48</v>
      </c>
    </row>
    <row r="292" spans="1:1" x14ac:dyDescent="0.55000000000000004">
      <c r="A292" s="84" t="s">
        <v>51</v>
      </c>
    </row>
    <row r="341" spans="1:1" x14ac:dyDescent="0.55000000000000004">
      <c r="A341" s="84" t="s">
        <v>52</v>
      </c>
    </row>
    <row r="389" spans="1:1" x14ac:dyDescent="0.55000000000000004">
      <c r="A389" s="84" t="s">
        <v>54</v>
      </c>
    </row>
    <row r="439" spans="1:1" x14ac:dyDescent="0.55000000000000004">
      <c r="A439" s="84" t="s">
        <v>57</v>
      </c>
    </row>
    <row r="486" spans="1:1" x14ac:dyDescent="0.55000000000000004">
      <c r="A486" s="84" t="s">
        <v>57</v>
      </c>
    </row>
    <row r="536" spans="1:1" x14ac:dyDescent="0.55000000000000004">
      <c r="A536" s="84" t="s">
        <v>59</v>
      </c>
    </row>
    <row r="587" spans="1:1" x14ac:dyDescent="0.55000000000000004">
      <c r="A587" s="84" t="s">
        <v>60</v>
      </c>
    </row>
    <row r="637" spans="1:1" x14ac:dyDescent="0.55000000000000004">
      <c r="A637" s="84" t="s">
        <v>62</v>
      </c>
    </row>
    <row r="684" spans="1:1" x14ac:dyDescent="0.55000000000000004">
      <c r="A684" s="84" t="s">
        <v>65</v>
      </c>
    </row>
    <row r="731" spans="1:1" x14ac:dyDescent="0.55000000000000004">
      <c r="A731" s="84" t="s">
        <v>67</v>
      </c>
    </row>
    <row r="781" spans="1:1" x14ac:dyDescent="0.55000000000000004">
      <c r="A781" s="84" t="s">
        <v>68</v>
      </c>
    </row>
    <row r="829" spans="1:1" x14ac:dyDescent="0.55000000000000004">
      <c r="A829" s="84" t="s">
        <v>70</v>
      </c>
    </row>
    <row r="879" spans="1:1" x14ac:dyDescent="0.55000000000000004">
      <c r="A879" s="84" t="s">
        <v>72</v>
      </c>
    </row>
    <row r="918" spans="1:1" x14ac:dyDescent="0.55000000000000004">
      <c r="A918" s="53" t="s">
        <v>74</v>
      </c>
    </row>
    <row r="958" spans="1:1" x14ac:dyDescent="0.55000000000000004">
      <c r="A958" s="84" t="s">
        <v>76</v>
      </c>
    </row>
    <row r="1008" spans="1:1" x14ac:dyDescent="0.55000000000000004">
      <c r="A1008" s="84" t="s">
        <v>79</v>
      </c>
    </row>
    <row r="1059" spans="1:1" x14ac:dyDescent="0.55000000000000004">
      <c r="A1059" s="84" t="s">
        <v>81</v>
      </c>
    </row>
    <row r="1111" spans="1:1" x14ac:dyDescent="0.55000000000000004">
      <c r="A1111" s="53" t="s">
        <v>82</v>
      </c>
    </row>
    <row r="1159" spans="1:1" x14ac:dyDescent="0.55000000000000004">
      <c r="A1159" s="84" t="s">
        <v>84</v>
      </c>
    </row>
    <row r="1204" spans="1:1" x14ac:dyDescent="0.55000000000000004">
      <c r="A1204" s="84" t="s">
        <v>86</v>
      </c>
    </row>
    <row r="1253" spans="1:1" x14ac:dyDescent="0.55000000000000004">
      <c r="A1253" s="84" t="s">
        <v>89</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zoomScale="70" zoomScaleNormal="70" zoomScaleSheetLayoutView="100" workbookViewId="0">
      <selection activeCell="A12" sqref="A12:J19"/>
    </sheetView>
  </sheetViews>
  <sheetFormatPr defaultColWidth="8.08203125" defaultRowHeight="13" x14ac:dyDescent="0.55000000000000004"/>
  <cols>
    <col min="1" max="16384" width="8.08203125" style="52"/>
  </cols>
  <sheetData>
    <row r="1" spans="1:10" x14ac:dyDescent="0.55000000000000004">
      <c r="A1" s="52" t="s">
        <v>28</v>
      </c>
    </row>
    <row r="2" spans="1:10" x14ac:dyDescent="0.55000000000000004">
      <c r="A2" s="96" t="s">
        <v>90</v>
      </c>
      <c r="B2" s="97"/>
      <c r="C2" s="97"/>
      <c r="D2" s="97"/>
      <c r="E2" s="97"/>
      <c r="F2" s="97"/>
      <c r="G2" s="97"/>
      <c r="H2" s="97"/>
      <c r="I2" s="97"/>
      <c r="J2" s="97"/>
    </row>
    <row r="3" spans="1:10" x14ac:dyDescent="0.55000000000000004">
      <c r="A3" s="97"/>
      <c r="B3" s="97"/>
      <c r="C3" s="97"/>
      <c r="D3" s="97"/>
      <c r="E3" s="97"/>
      <c r="F3" s="97"/>
      <c r="G3" s="97"/>
      <c r="H3" s="97"/>
      <c r="I3" s="97"/>
      <c r="J3" s="97"/>
    </row>
    <row r="4" spans="1:10" x14ac:dyDescent="0.55000000000000004">
      <c r="A4" s="97"/>
      <c r="B4" s="97"/>
      <c r="C4" s="97"/>
      <c r="D4" s="97"/>
      <c r="E4" s="97"/>
      <c r="F4" s="97"/>
      <c r="G4" s="97"/>
      <c r="H4" s="97"/>
      <c r="I4" s="97"/>
      <c r="J4" s="97"/>
    </row>
    <row r="5" spans="1:10" x14ac:dyDescent="0.55000000000000004">
      <c r="A5" s="97"/>
      <c r="B5" s="97"/>
      <c r="C5" s="97"/>
      <c r="D5" s="97"/>
      <c r="E5" s="97"/>
      <c r="F5" s="97"/>
      <c r="G5" s="97"/>
      <c r="H5" s="97"/>
      <c r="I5" s="97"/>
      <c r="J5" s="97"/>
    </row>
    <row r="6" spans="1:10" x14ac:dyDescent="0.55000000000000004">
      <c r="A6" s="97"/>
      <c r="B6" s="97"/>
      <c r="C6" s="97"/>
      <c r="D6" s="97"/>
      <c r="E6" s="97"/>
      <c r="F6" s="97"/>
      <c r="G6" s="97"/>
      <c r="H6" s="97"/>
      <c r="I6" s="97"/>
      <c r="J6" s="97"/>
    </row>
    <row r="7" spans="1:10" x14ac:dyDescent="0.55000000000000004">
      <c r="A7" s="97"/>
      <c r="B7" s="97"/>
      <c r="C7" s="97"/>
      <c r="D7" s="97"/>
      <c r="E7" s="97"/>
      <c r="F7" s="97"/>
      <c r="G7" s="97"/>
      <c r="H7" s="97"/>
      <c r="I7" s="97"/>
      <c r="J7" s="97"/>
    </row>
    <row r="8" spans="1:10" x14ac:dyDescent="0.55000000000000004">
      <c r="A8" s="97"/>
      <c r="B8" s="97"/>
      <c r="C8" s="97"/>
      <c r="D8" s="97"/>
      <c r="E8" s="97"/>
      <c r="F8" s="97"/>
      <c r="G8" s="97"/>
      <c r="H8" s="97"/>
      <c r="I8" s="97"/>
      <c r="J8" s="97"/>
    </row>
    <row r="9" spans="1:10" x14ac:dyDescent="0.55000000000000004">
      <c r="A9" s="97"/>
      <c r="B9" s="97"/>
      <c r="C9" s="97"/>
      <c r="D9" s="97"/>
      <c r="E9" s="97"/>
      <c r="F9" s="97"/>
      <c r="G9" s="97"/>
      <c r="H9" s="97"/>
      <c r="I9" s="97"/>
      <c r="J9" s="97"/>
    </row>
    <row r="10" spans="1:10" x14ac:dyDescent="0.55000000000000004">
      <c r="A10" s="85"/>
    </row>
    <row r="11" spans="1:10" x14ac:dyDescent="0.55000000000000004">
      <c r="A11" s="52" t="s">
        <v>29</v>
      </c>
    </row>
    <row r="12" spans="1:10" x14ac:dyDescent="0.55000000000000004">
      <c r="A12" s="98" t="s">
        <v>91</v>
      </c>
      <c r="B12" s="99"/>
      <c r="C12" s="99"/>
      <c r="D12" s="99"/>
      <c r="E12" s="99"/>
      <c r="F12" s="99"/>
      <c r="G12" s="99"/>
      <c r="H12" s="99"/>
      <c r="I12" s="99"/>
      <c r="J12" s="99"/>
    </row>
    <row r="13" spans="1:10" x14ac:dyDescent="0.55000000000000004">
      <c r="A13" s="99"/>
      <c r="B13" s="99"/>
      <c r="C13" s="99"/>
      <c r="D13" s="99"/>
      <c r="E13" s="99"/>
      <c r="F13" s="99"/>
      <c r="G13" s="99"/>
      <c r="H13" s="99"/>
      <c r="I13" s="99"/>
      <c r="J13" s="99"/>
    </row>
    <row r="14" spans="1:10" x14ac:dyDescent="0.55000000000000004">
      <c r="A14" s="99"/>
      <c r="B14" s="99"/>
      <c r="C14" s="99"/>
      <c r="D14" s="99"/>
      <c r="E14" s="99"/>
      <c r="F14" s="99"/>
      <c r="G14" s="99"/>
      <c r="H14" s="99"/>
      <c r="I14" s="99"/>
      <c r="J14" s="99"/>
    </row>
    <row r="15" spans="1:10" x14ac:dyDescent="0.55000000000000004">
      <c r="A15" s="99"/>
      <c r="B15" s="99"/>
      <c r="C15" s="99"/>
      <c r="D15" s="99"/>
      <c r="E15" s="99"/>
      <c r="F15" s="99"/>
      <c r="G15" s="99"/>
      <c r="H15" s="99"/>
      <c r="I15" s="99"/>
      <c r="J15" s="99"/>
    </row>
    <row r="16" spans="1:10" x14ac:dyDescent="0.55000000000000004">
      <c r="A16" s="99"/>
      <c r="B16" s="99"/>
      <c r="C16" s="99"/>
      <c r="D16" s="99"/>
      <c r="E16" s="99"/>
      <c r="F16" s="99"/>
      <c r="G16" s="99"/>
      <c r="H16" s="99"/>
      <c r="I16" s="99"/>
      <c r="J16" s="99"/>
    </row>
    <row r="17" spans="1:10" x14ac:dyDescent="0.55000000000000004">
      <c r="A17" s="99"/>
      <c r="B17" s="99"/>
      <c r="C17" s="99"/>
      <c r="D17" s="99"/>
      <c r="E17" s="99"/>
      <c r="F17" s="99"/>
      <c r="G17" s="99"/>
      <c r="H17" s="99"/>
      <c r="I17" s="99"/>
      <c r="J17" s="99"/>
    </row>
    <row r="18" spans="1:10" x14ac:dyDescent="0.55000000000000004">
      <c r="A18" s="99"/>
      <c r="B18" s="99"/>
      <c r="C18" s="99"/>
      <c r="D18" s="99"/>
      <c r="E18" s="99"/>
      <c r="F18" s="99"/>
      <c r="G18" s="99"/>
      <c r="H18" s="99"/>
      <c r="I18" s="99"/>
      <c r="J18" s="99"/>
    </row>
    <row r="19" spans="1:10" x14ac:dyDescent="0.55000000000000004">
      <c r="A19" s="99"/>
      <c r="B19" s="99"/>
      <c r="C19" s="99"/>
      <c r="D19" s="99"/>
      <c r="E19" s="99"/>
      <c r="F19" s="99"/>
      <c r="G19" s="99"/>
      <c r="H19" s="99"/>
      <c r="I19" s="99"/>
      <c r="J19" s="99"/>
    </row>
    <row r="21" spans="1:10" x14ac:dyDescent="0.55000000000000004">
      <c r="A21" s="52" t="s">
        <v>30</v>
      </c>
    </row>
    <row r="22" spans="1:10" x14ac:dyDescent="0.55000000000000004">
      <c r="A22" s="98"/>
      <c r="B22" s="98"/>
      <c r="C22" s="98"/>
      <c r="D22" s="98"/>
      <c r="E22" s="98"/>
      <c r="F22" s="98"/>
      <c r="G22" s="98"/>
      <c r="H22" s="98"/>
      <c r="I22" s="98"/>
      <c r="J22" s="98"/>
    </row>
    <row r="23" spans="1:10" x14ac:dyDescent="0.55000000000000004">
      <c r="A23" s="98"/>
      <c r="B23" s="98"/>
      <c r="C23" s="98"/>
      <c r="D23" s="98"/>
      <c r="E23" s="98"/>
      <c r="F23" s="98"/>
      <c r="G23" s="98"/>
      <c r="H23" s="98"/>
      <c r="I23" s="98"/>
      <c r="J23" s="98"/>
    </row>
    <row r="24" spans="1:10" x14ac:dyDescent="0.55000000000000004">
      <c r="A24" s="98"/>
      <c r="B24" s="98"/>
      <c r="C24" s="98"/>
      <c r="D24" s="98"/>
      <c r="E24" s="98"/>
      <c r="F24" s="98"/>
      <c r="G24" s="98"/>
      <c r="H24" s="98"/>
      <c r="I24" s="98"/>
      <c r="J24" s="98"/>
    </row>
    <row r="25" spans="1:10" x14ac:dyDescent="0.55000000000000004">
      <c r="A25" s="98"/>
      <c r="B25" s="98"/>
      <c r="C25" s="98"/>
      <c r="D25" s="98"/>
      <c r="E25" s="98"/>
      <c r="F25" s="98"/>
      <c r="G25" s="98"/>
      <c r="H25" s="98"/>
      <c r="I25" s="98"/>
      <c r="J25" s="98"/>
    </row>
    <row r="26" spans="1:10" x14ac:dyDescent="0.55000000000000004">
      <c r="A26" s="98"/>
      <c r="B26" s="98"/>
      <c r="C26" s="98"/>
      <c r="D26" s="98"/>
      <c r="E26" s="98"/>
      <c r="F26" s="98"/>
      <c r="G26" s="98"/>
      <c r="H26" s="98"/>
      <c r="I26" s="98"/>
      <c r="J26" s="98"/>
    </row>
    <row r="27" spans="1:10" x14ac:dyDescent="0.55000000000000004">
      <c r="A27" s="98"/>
      <c r="B27" s="98"/>
      <c r="C27" s="98"/>
      <c r="D27" s="98"/>
      <c r="E27" s="98"/>
      <c r="F27" s="98"/>
      <c r="G27" s="98"/>
      <c r="H27" s="98"/>
      <c r="I27" s="98"/>
      <c r="J27" s="98"/>
    </row>
    <row r="28" spans="1:10" x14ac:dyDescent="0.55000000000000004">
      <c r="A28" s="98"/>
      <c r="B28" s="98"/>
      <c r="C28" s="98"/>
      <c r="D28" s="98"/>
      <c r="E28" s="98"/>
      <c r="F28" s="98"/>
      <c r="G28" s="98"/>
      <c r="H28" s="98"/>
      <c r="I28" s="98"/>
      <c r="J28" s="98"/>
    </row>
    <row r="29" spans="1:10" x14ac:dyDescent="0.55000000000000004">
      <c r="A29" s="98"/>
      <c r="B29" s="98"/>
      <c r="C29" s="98"/>
      <c r="D29" s="98"/>
      <c r="E29" s="98"/>
      <c r="F29" s="98"/>
      <c r="G29" s="98"/>
      <c r="H29" s="98"/>
      <c r="I29" s="98"/>
      <c r="J29" s="98"/>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F4" sqref="F4"/>
    </sheetView>
  </sheetViews>
  <sheetFormatPr defaultRowHeight="18" x14ac:dyDescent="0.55000000000000004"/>
  <cols>
    <col min="1" max="1" width="14" customWidth="1"/>
    <col min="2" max="2" width="13.25" customWidth="1"/>
    <col min="4" max="4" width="14.75" customWidth="1"/>
    <col min="6" max="6" width="14.25" customWidth="1"/>
    <col min="8" max="8" width="15.58203125" customWidth="1"/>
  </cols>
  <sheetData>
    <row r="1" spans="1:8" x14ac:dyDescent="0.55000000000000004">
      <c r="A1" s="30" t="s">
        <v>15</v>
      </c>
      <c r="B1" s="31"/>
      <c r="C1" s="32"/>
      <c r="D1" s="33"/>
      <c r="E1" s="32"/>
      <c r="F1" s="33"/>
      <c r="G1" s="32"/>
      <c r="H1" s="33"/>
    </row>
    <row r="2" spans="1:8" x14ac:dyDescent="0.55000000000000004">
      <c r="A2" s="34"/>
      <c r="B2" s="32"/>
      <c r="C2" s="32"/>
      <c r="D2" s="33"/>
      <c r="E2" s="32"/>
      <c r="F2" s="33"/>
      <c r="G2" s="32"/>
      <c r="H2" s="33"/>
    </row>
    <row r="3" spans="1:8" x14ac:dyDescent="0.55000000000000004">
      <c r="A3" s="35" t="s">
        <v>16</v>
      </c>
      <c r="B3" s="35" t="s">
        <v>17</v>
      </c>
      <c r="C3" s="35" t="s">
        <v>18</v>
      </c>
      <c r="D3" s="36" t="s">
        <v>19</v>
      </c>
      <c r="E3" s="35" t="s">
        <v>20</v>
      </c>
      <c r="F3" s="36" t="s">
        <v>19</v>
      </c>
      <c r="G3" s="35" t="s">
        <v>21</v>
      </c>
      <c r="H3" s="36" t="s">
        <v>19</v>
      </c>
    </row>
    <row r="4" spans="1:8" x14ac:dyDescent="0.55000000000000004">
      <c r="A4" s="37" t="s">
        <v>22</v>
      </c>
      <c r="B4" s="37" t="s">
        <v>23</v>
      </c>
      <c r="C4" s="37"/>
      <c r="D4" s="38"/>
      <c r="E4" s="37"/>
      <c r="F4" s="38"/>
      <c r="G4" s="37"/>
      <c r="H4" s="38"/>
    </row>
    <row r="5" spans="1:8" x14ac:dyDescent="0.55000000000000004">
      <c r="A5" s="37" t="s">
        <v>22</v>
      </c>
      <c r="B5" s="37"/>
      <c r="C5" s="37"/>
      <c r="D5" s="38"/>
      <c r="E5" s="37"/>
      <c r="F5" s="39"/>
      <c r="G5" s="37"/>
      <c r="H5" s="39"/>
    </row>
    <row r="6" spans="1:8" x14ac:dyDescent="0.55000000000000004">
      <c r="A6" s="37" t="s">
        <v>22</v>
      </c>
      <c r="B6" s="37"/>
      <c r="C6" s="37"/>
      <c r="D6" s="39"/>
      <c r="E6" s="37"/>
      <c r="F6" s="39"/>
      <c r="G6" s="37"/>
      <c r="H6" s="39"/>
    </row>
    <row r="7" spans="1:8" x14ac:dyDescent="0.55000000000000004">
      <c r="A7" s="37" t="s">
        <v>22</v>
      </c>
      <c r="B7" s="37"/>
      <c r="C7" s="37"/>
      <c r="D7" s="39"/>
      <c r="E7" s="37"/>
      <c r="F7" s="39"/>
      <c r="G7" s="37"/>
      <c r="H7" s="39"/>
    </row>
    <row r="8" spans="1:8" x14ac:dyDescent="0.55000000000000004">
      <c r="A8" s="37" t="s">
        <v>22</v>
      </c>
      <c r="B8" s="37"/>
      <c r="C8" s="37"/>
      <c r="D8" s="39"/>
      <c r="E8" s="37"/>
      <c r="F8" s="39"/>
      <c r="G8" s="37"/>
      <c r="H8" s="39"/>
    </row>
    <row r="9" spans="1:8" x14ac:dyDescent="0.55000000000000004">
      <c r="A9" s="37" t="s">
        <v>22</v>
      </c>
      <c r="B9" s="37"/>
      <c r="C9" s="37"/>
      <c r="D9" s="39"/>
      <c r="E9" s="37"/>
      <c r="F9" s="39"/>
      <c r="G9" s="37"/>
      <c r="H9" s="39"/>
    </row>
    <row r="10" spans="1:8" x14ac:dyDescent="0.55000000000000004">
      <c r="A10" s="37" t="s">
        <v>22</v>
      </c>
      <c r="B10" s="37"/>
      <c r="C10" s="37"/>
      <c r="D10" s="39"/>
      <c r="E10" s="37"/>
      <c r="F10" s="39"/>
      <c r="G10" s="37"/>
      <c r="H10" s="39"/>
    </row>
    <row r="11" spans="1:8" x14ac:dyDescent="0.55000000000000004">
      <c r="A11" s="37" t="s">
        <v>22</v>
      </c>
      <c r="B11" s="37"/>
      <c r="C11" s="37"/>
      <c r="D11" s="39"/>
      <c r="E11" s="37"/>
      <c r="F11" s="39"/>
      <c r="G11" s="37"/>
      <c r="H11" s="39"/>
    </row>
    <row r="12" spans="1:8" x14ac:dyDescent="0.550000000000000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user</cp:lastModifiedBy>
  <dcterms:created xsi:type="dcterms:W3CDTF">2020-09-18T03:10:57Z</dcterms:created>
  <dcterms:modified xsi:type="dcterms:W3CDTF">2021-11-04T13:53:03Z</dcterms:modified>
</cp:coreProperties>
</file>