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CMA関係\検証\"/>
    </mc:Choice>
  </mc:AlternateContent>
  <xr:revisionPtr revIDLastSave="0" documentId="13_ncr:1_{0D4AB531-67FC-48A4-8351-D2997DE26B9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definedNames>
    <definedName name="_xlnm.Print_Area" localSheetId="0">検証シート!$A$1:$O$63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I10" i="1"/>
  <c r="H10" i="1"/>
  <c r="G10" i="1"/>
  <c r="P27" i="1" l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0" i="1"/>
  <c r="P60" i="1" l="1"/>
  <c r="K60" i="1" s="1"/>
  <c r="J9" i="1"/>
  <c r="F60" i="1"/>
  <c r="D60" i="1"/>
  <c r="D62" i="1" l="1"/>
  <c r="E62" i="1"/>
  <c r="F62" i="1"/>
  <c r="E60" i="1"/>
  <c r="I9" i="1" l="1"/>
  <c r="L10" i="1" s="1"/>
  <c r="H9" i="1"/>
  <c r="K10" i="1" s="1"/>
  <c r="G9" i="1"/>
  <c r="J10" i="1" s="1"/>
  <c r="F61" i="1"/>
  <c r="F63" i="1" s="1"/>
  <c r="E61" i="1"/>
  <c r="E63" i="1" s="1"/>
  <c r="D61" i="1"/>
  <c r="D63" i="1" s="1"/>
  <c r="M10" i="1" l="1"/>
  <c r="N10" i="1"/>
  <c r="O10" i="1"/>
  <c r="L11" i="1" l="1"/>
  <c r="O11" i="1" s="1"/>
  <c r="I11" i="1" s="1"/>
  <c r="K11" i="1" l="1"/>
  <c r="N11" i="1" s="1"/>
  <c r="J11" i="1"/>
  <c r="M11" i="1" s="1"/>
  <c r="G11" i="1" s="1"/>
  <c r="L12" i="1"/>
  <c r="H11" i="1" l="1"/>
  <c r="K12" i="1" s="1"/>
  <c r="J12" i="1"/>
  <c r="M12" i="1" s="1"/>
  <c r="O12" i="1"/>
  <c r="I12" i="1" s="1"/>
  <c r="N12" i="1"/>
  <c r="H12" i="1" s="1"/>
  <c r="G12" i="1" l="1"/>
  <c r="J13" i="1" s="1"/>
  <c r="M13" i="1"/>
  <c r="G13" i="1" s="1"/>
  <c r="L13" i="1" l="1"/>
  <c r="O13" i="1" s="1"/>
  <c r="I13" i="1" s="1"/>
  <c r="K13" i="1"/>
  <c r="N13" i="1" s="1"/>
  <c r="J14" i="1"/>
  <c r="M14" i="1" s="1"/>
  <c r="G14" i="1" s="1"/>
  <c r="H13" i="1" l="1"/>
  <c r="K14" i="1" s="1"/>
  <c r="N14" i="1" s="1"/>
  <c r="H14" i="1" s="1"/>
  <c r="K15" i="1" s="1"/>
  <c r="L14" i="1"/>
  <c r="O14" i="1" l="1"/>
  <c r="J15" i="1"/>
  <c r="M15" i="1" s="1"/>
  <c r="G15" i="1" s="1"/>
  <c r="O16" i="1"/>
  <c r="N15" i="1"/>
  <c r="H15" i="1" s="1"/>
  <c r="I16" i="1" l="1"/>
  <c r="L17" i="1" s="1"/>
  <c r="I14" i="1"/>
  <c r="L15" i="1" s="1"/>
  <c r="O15" i="1" s="1"/>
  <c r="J16" i="1"/>
  <c r="O17" i="1"/>
  <c r="M16" i="1"/>
  <c r="G16" i="1" s="1"/>
  <c r="L18" i="1" l="1"/>
  <c r="I17" i="1"/>
  <c r="I15" i="1"/>
  <c r="L16" i="1" s="1"/>
  <c r="J17" i="1"/>
  <c r="N16" i="1"/>
  <c r="K16" i="1"/>
  <c r="M17" i="1"/>
  <c r="G17" i="1" s="1"/>
  <c r="N17" i="1"/>
  <c r="O18" i="1"/>
  <c r="L19" i="1" s="1"/>
  <c r="H17" i="1" l="1"/>
  <c r="K18" i="1" s="1"/>
  <c r="H16" i="1"/>
  <c r="K17" i="1" s="1"/>
  <c r="J18" i="1"/>
  <c r="O19" i="1"/>
  <c r="L20" i="1" s="1"/>
  <c r="N18" i="1"/>
  <c r="K19" i="1" s="1"/>
  <c r="M18" i="1"/>
  <c r="J19" i="1" s="1"/>
  <c r="M19" i="1" l="1"/>
  <c r="J20" i="1" s="1"/>
  <c r="N19" i="1"/>
  <c r="K20" i="1" s="1"/>
  <c r="O20" i="1"/>
  <c r="L21" i="1" s="1"/>
  <c r="O21" i="1" l="1"/>
  <c r="L22" i="1" s="1"/>
  <c r="N20" i="1"/>
  <c r="K21" i="1" s="1"/>
  <c r="M20" i="1"/>
  <c r="J21" i="1" s="1"/>
  <c r="M21" i="1" l="1"/>
  <c r="J22" i="1" s="1"/>
  <c r="N21" i="1"/>
  <c r="K22" i="1" s="1"/>
  <c r="O22" i="1"/>
  <c r="L23" i="1" s="1"/>
  <c r="O23" i="1" l="1"/>
  <c r="L24" i="1" s="1"/>
  <c r="N22" i="1"/>
  <c r="K23" i="1" s="1"/>
  <c r="M22" i="1"/>
  <c r="J23" i="1" s="1"/>
  <c r="M23" i="1" l="1"/>
  <c r="J24" i="1" s="1"/>
  <c r="N23" i="1"/>
  <c r="K24" i="1" s="1"/>
  <c r="O24" i="1"/>
  <c r="L25" i="1" s="1"/>
  <c r="O25" i="1" l="1"/>
  <c r="L26" i="1" s="1"/>
  <c r="N24" i="1"/>
  <c r="K25" i="1" s="1"/>
  <c r="M24" i="1"/>
  <c r="J25" i="1" s="1"/>
  <c r="M25" i="1" l="1"/>
  <c r="J26" i="1" s="1"/>
  <c r="N25" i="1"/>
  <c r="K26" i="1" s="1"/>
  <c r="O26" i="1"/>
  <c r="L27" i="1" s="1"/>
  <c r="O27" i="1" l="1"/>
  <c r="L28" i="1" s="1"/>
  <c r="N26" i="1"/>
  <c r="K27" i="1" s="1"/>
  <c r="M26" i="1"/>
  <c r="J27" i="1" s="1"/>
  <c r="M27" i="1" l="1"/>
  <c r="J28" i="1" s="1"/>
  <c r="N27" i="1"/>
  <c r="K28" i="1" s="1"/>
  <c r="O28" i="1"/>
  <c r="L29" i="1" s="1"/>
  <c r="O29" i="1" l="1"/>
  <c r="L30" i="1" s="1"/>
  <c r="N28" i="1"/>
  <c r="K29" i="1" s="1"/>
  <c r="M28" i="1"/>
  <c r="J29" i="1" s="1"/>
  <c r="M29" i="1" l="1"/>
  <c r="J30" i="1" s="1"/>
  <c r="N29" i="1"/>
  <c r="K30" i="1" s="1"/>
  <c r="O30" i="1"/>
  <c r="L31" i="1" s="1"/>
  <c r="O31" i="1" l="1"/>
  <c r="L32" i="1" s="1"/>
  <c r="N30" i="1"/>
  <c r="K31" i="1" s="1"/>
  <c r="M30" i="1"/>
  <c r="J31" i="1" s="1"/>
  <c r="M31" i="1" l="1"/>
  <c r="J32" i="1" s="1"/>
  <c r="N31" i="1"/>
  <c r="K32" i="1" s="1"/>
  <c r="O32" i="1"/>
  <c r="L33" i="1" s="1"/>
  <c r="O33" i="1" l="1"/>
  <c r="L34" i="1" s="1"/>
  <c r="N32" i="1"/>
  <c r="K33" i="1" s="1"/>
  <c r="M32" i="1"/>
  <c r="J33" i="1" s="1"/>
  <c r="M33" i="1" l="1"/>
  <c r="J34" i="1" s="1"/>
  <c r="N33" i="1"/>
  <c r="K34" i="1" s="1"/>
  <c r="O34" i="1"/>
  <c r="L35" i="1" s="1"/>
  <c r="O35" i="1" l="1"/>
  <c r="L36" i="1" s="1"/>
  <c r="N34" i="1"/>
  <c r="K35" i="1" s="1"/>
  <c r="M34" i="1"/>
  <c r="J35" i="1" s="1"/>
  <c r="M35" i="1" l="1"/>
  <c r="J36" i="1" s="1"/>
  <c r="N35" i="1"/>
  <c r="K36" i="1" s="1"/>
  <c r="O36" i="1"/>
  <c r="L37" i="1" s="1"/>
  <c r="O37" i="1" l="1"/>
  <c r="L38" i="1" s="1"/>
  <c r="N36" i="1"/>
  <c r="K37" i="1" s="1"/>
  <c r="M36" i="1"/>
  <c r="J37" i="1" s="1"/>
  <c r="M37" i="1" l="1"/>
  <c r="J38" i="1" s="1"/>
  <c r="N37" i="1"/>
  <c r="K38" i="1" s="1"/>
  <c r="O38" i="1"/>
  <c r="L39" i="1" s="1"/>
  <c r="O39" i="1" l="1"/>
  <c r="L40" i="1" s="1"/>
  <c r="N38" i="1"/>
  <c r="K39" i="1" s="1"/>
  <c r="M38" i="1"/>
  <c r="J39" i="1" s="1"/>
  <c r="M39" i="1" l="1"/>
  <c r="J40" i="1" s="1"/>
  <c r="N39" i="1"/>
  <c r="K40" i="1" s="1"/>
  <c r="O40" i="1"/>
  <c r="L41" i="1" s="1"/>
  <c r="O41" i="1" l="1"/>
  <c r="L42" i="1" s="1"/>
  <c r="N40" i="1"/>
  <c r="K41" i="1" s="1"/>
  <c r="M40" i="1"/>
  <c r="J41" i="1" s="1"/>
  <c r="M41" i="1" l="1"/>
  <c r="J42" i="1" s="1"/>
  <c r="N41" i="1"/>
  <c r="K42" i="1" s="1"/>
  <c r="O42" i="1"/>
  <c r="L43" i="1" s="1"/>
  <c r="O43" i="1" l="1"/>
  <c r="N42" i="1"/>
  <c r="K43" i="1" s="1"/>
  <c r="M42" i="1"/>
  <c r="J43" i="1" s="1"/>
  <c r="O44" i="1" l="1"/>
  <c r="L44" i="1"/>
  <c r="N43" i="1"/>
  <c r="M43" i="1"/>
  <c r="J44" i="1" s="1"/>
  <c r="O46" i="1"/>
  <c r="L47" i="1" s="1"/>
  <c r="N44" i="1" l="1"/>
  <c r="K45" i="1" s="1"/>
  <c r="K44" i="1"/>
  <c r="O45" i="1"/>
  <c r="L46" i="1" s="1"/>
  <c r="L45" i="1"/>
  <c r="M44" i="1"/>
  <c r="J45" i="1" s="1"/>
  <c r="N45" i="1"/>
  <c r="O47" i="1"/>
  <c r="L48" i="1" s="1"/>
  <c r="N46" i="1" l="1"/>
  <c r="K47" i="1" s="1"/>
  <c r="K46" i="1"/>
  <c r="M45" i="1"/>
  <c r="J46" i="1" s="1"/>
  <c r="N47" i="1"/>
  <c r="O48" i="1"/>
  <c r="L49" i="1" s="1"/>
  <c r="N48" i="1" l="1"/>
  <c r="K49" i="1" s="1"/>
  <c r="K48" i="1"/>
  <c r="M46" i="1"/>
  <c r="J47" i="1" s="1"/>
  <c r="N49" i="1"/>
  <c r="K50" i="1" s="1"/>
  <c r="O49" i="1"/>
  <c r="L50" i="1" s="1"/>
  <c r="M47" i="1" l="1"/>
  <c r="J48" i="1" s="1"/>
  <c r="N50" i="1"/>
  <c r="K51" i="1" s="1"/>
  <c r="O50" i="1"/>
  <c r="L51" i="1" s="1"/>
  <c r="M48" i="1" l="1"/>
  <c r="J49" i="1" s="1"/>
  <c r="N51" i="1"/>
  <c r="K52" i="1" s="1"/>
  <c r="O51" i="1"/>
  <c r="L52" i="1" s="1"/>
  <c r="M49" i="1" l="1"/>
  <c r="J50" i="1" s="1"/>
  <c r="N52" i="1"/>
  <c r="K53" i="1" s="1"/>
  <c r="O52" i="1"/>
  <c r="L53" i="1" s="1"/>
  <c r="M50" i="1" l="1"/>
  <c r="J51" i="1" s="1"/>
  <c r="N53" i="1"/>
  <c r="K54" i="1" s="1"/>
  <c r="O53" i="1"/>
  <c r="L54" i="1" s="1"/>
  <c r="M51" i="1" l="1"/>
  <c r="J52" i="1" s="1"/>
  <c r="N54" i="1"/>
  <c r="K55" i="1" s="1"/>
  <c r="O54" i="1"/>
  <c r="L55" i="1" s="1"/>
  <c r="M52" i="1" l="1"/>
  <c r="J53" i="1" s="1"/>
  <c r="N55" i="1"/>
  <c r="K56" i="1" s="1"/>
  <c r="O55" i="1"/>
  <c r="L56" i="1" s="1"/>
  <c r="M53" i="1" l="1"/>
  <c r="J54" i="1" s="1"/>
  <c r="N56" i="1"/>
  <c r="K57" i="1" s="1"/>
  <c r="O56" i="1"/>
  <c r="L57" i="1" s="1"/>
  <c r="M54" i="1" l="1"/>
  <c r="J55" i="1" s="1"/>
  <c r="N57" i="1"/>
  <c r="K58" i="1" s="1"/>
  <c r="O57" i="1"/>
  <c r="L58" i="1" s="1"/>
  <c r="M55" i="1" l="1"/>
  <c r="J56" i="1" s="1"/>
  <c r="N58" i="1"/>
  <c r="K59" i="1" s="1"/>
  <c r="O58" i="1"/>
  <c r="L59" i="1" s="1"/>
  <c r="M56" i="1" l="1"/>
  <c r="J57" i="1" s="1"/>
  <c r="N59" i="1"/>
  <c r="O59" i="1"/>
  <c r="N60" i="1" l="1"/>
  <c r="H60" i="1" s="1"/>
  <c r="O60" i="1"/>
  <c r="I60" i="1" s="1"/>
  <c r="I62" i="1" s="1"/>
  <c r="M57" i="1"/>
  <c r="J58" i="1" s="1"/>
  <c r="H62" i="1" l="1"/>
  <c r="K62" i="1" s="1"/>
  <c r="L62" i="1"/>
  <c r="M58" i="1"/>
  <c r="J59" i="1" s="1"/>
  <c r="M59" i="1" l="1"/>
  <c r="M60" i="1" l="1"/>
  <c r="G60" i="1" s="1"/>
  <c r="G62" i="1" s="1"/>
  <c r="J62" i="1" s="1"/>
</calcChain>
</file>

<file path=xl/sharedStrings.xml><?xml version="1.0" encoding="utf-8"?>
<sst xmlns="http://schemas.openxmlformats.org/spreadsheetml/2006/main" count="56" uniqueCount="46">
  <si>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</si>
  <si>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</si>
  <si>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</si>
  <si>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</si>
  <si>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</si>
  <si>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</si>
  <si>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</si>
  <si>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</si>
  <si>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</si>
  <si>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</si>
  <si>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</si>
  <si>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</si>
  <si>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</si>
  <si>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</si>
  <si>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</si>
  <si>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</si>
  <si>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</si>
  <si>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</si>
  <si>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</si>
  <si>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</si>
  <si>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</si>
  <si>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</si>
  <si>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</si>
  <si>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</si>
  <si>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</si>
  <si>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</si>
  <si>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</si>
  <si>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</si>
  <si>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</si>
  <si>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</si>
  <si>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</si>
  <si>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</si>
  <si>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</si>
  <si>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10MA・20MAの両方の上側にキャンドルがあれば買い方向、下側なら売り方向。MAに触れてPB出現でエントリー待ち、</t>
    <phoneticPr fontId="1"/>
  </si>
  <si>
    <t>PB高値or安値ブレイクでエントリー。</t>
    <phoneticPr fontId="1"/>
  </si>
  <si>
    <t>USDJPY</t>
    <phoneticPr fontId="1"/>
  </si>
  <si>
    <t>フィボナッチターゲット -1.27, -1.5, -2.0で決済</t>
    <phoneticPr fontId="1"/>
  </si>
  <si>
    <t>2018.10.17 19:00</t>
    <phoneticPr fontId="1"/>
  </si>
  <si>
    <t>2018.12.13 11:00</t>
    <phoneticPr fontId="1"/>
  </si>
  <si>
    <t>2019.03.07 15:00</t>
    <phoneticPr fontId="1"/>
  </si>
  <si>
    <t>2019.04.03 19:00</t>
    <phoneticPr fontId="1"/>
  </si>
  <si>
    <t>2019.04.10 15:00</t>
    <phoneticPr fontId="1"/>
  </si>
  <si>
    <t>2019.04.26 15:00</t>
    <phoneticPr fontId="1"/>
  </si>
  <si>
    <t>2019.07.22 23:00</t>
    <phoneticPr fontId="1"/>
  </si>
  <si>
    <t>2019.08.16 03:00</t>
    <phoneticPr fontId="1"/>
  </si>
  <si>
    <t>・１については、エントリーから数えて６本目のろうそく足で損切りにあっていますが、それがなければ１．５までの利確ができています。このピンバーは下ひげがMAを２本とも突き破っているので、損切にあいやすかったということなのでしょうか？　ただ３でも、２本のMAを突き破っていますが、これは２までの利確ができています。あまり２本のMAを突き破るかどうかは、そのピンバーが損切りにあうかどうかやピンバー自体の強さ弱さには関係ないのでしょうか？
・４では、エントリーから３番目のろうそく足で損切りにあっています。ピンバーより前を見ると、ややレンジだと思われますが、レンジの場合はピンバーは機能しにくいということでしょうか？
・５は、実態：ひげの割合が１：３ぎりぎりで、あまりピンバーとして強い状態でないため、２までの利確は難しかったということが言えるのでしょうか？
・逆に６は、かなりひげの割合が高く、ピンバーとしては強い状態にあるといえるのでしょうか。ただ、ひげの長いピンバーは、損切にかかる可能性は高いので、そのあたりの見極めが重要ということでしょうか？
・７は、ゴールデンクロスの後に出ているピンバーで、２までの利確にも成功し、その後も上昇トレンドが続いています。こういうピンバーは、大きな利確を得られるサインだといえるのでしょうか？
・逆に８は、１０日のMAが下向きの状態で出ているピンバーで、１．５の利確かつかつとなっています。こうしたピンバーは注意して取り扱うべきということなのでしょうか？</t>
    <rPh sb="15" eb="16">
      <t>カゾ</t>
    </rPh>
    <rPh sb="19" eb="21">
      <t>ポンメ</t>
    </rPh>
    <rPh sb="70" eb="71">
      <t>シタ</t>
    </rPh>
    <rPh sb="78" eb="79">
      <t>ホン</t>
    </rPh>
    <rPh sb="81" eb="82">
      <t>ツ</t>
    </rPh>
    <rPh sb="83" eb="84">
      <t>ヤブ</t>
    </rPh>
    <rPh sb="91" eb="93">
      <t>ソンギリ</t>
    </rPh>
    <rPh sb="122" eb="123">
      <t>ホン</t>
    </rPh>
    <rPh sb="127" eb="128">
      <t>ツ</t>
    </rPh>
    <rPh sb="129" eb="130">
      <t>ヤブ</t>
    </rPh>
    <rPh sb="144" eb="146">
      <t>リカク</t>
    </rPh>
    <rPh sb="158" eb="159">
      <t>ホン</t>
    </rPh>
    <rPh sb="163" eb="164">
      <t>ツ</t>
    </rPh>
    <rPh sb="165" eb="166">
      <t>ヤブ</t>
    </rPh>
    <rPh sb="180" eb="182">
      <t>ソンギ</t>
    </rPh>
    <rPh sb="195" eb="197">
      <t>ジタイ</t>
    </rPh>
    <rPh sb="229" eb="231">
      <t>バンメ</t>
    </rPh>
    <rPh sb="236" eb="237">
      <t>アシ</t>
    </rPh>
    <rPh sb="238" eb="240">
      <t>ソンギ</t>
    </rPh>
    <rPh sb="255" eb="256">
      <t>マエ</t>
    </rPh>
    <rPh sb="257" eb="258">
      <t>ミ</t>
    </rPh>
    <rPh sb="268" eb="269">
      <t>オモ</t>
    </rPh>
    <rPh sb="309" eb="311">
      <t>ジッタイ</t>
    </rPh>
    <rPh sb="315" eb="317">
      <t>ワリアイ</t>
    </rPh>
    <rPh sb="377" eb="378">
      <t>ギャク</t>
    </rPh>
    <rPh sb="388" eb="390">
      <t>ワリアイ</t>
    </rPh>
    <rPh sb="391" eb="392">
      <t>タカ</t>
    </rPh>
    <rPh sb="521" eb="522">
      <t>ツヅ</t>
    </rPh>
    <rPh sb="538" eb="539">
      <t>オオ</t>
    </rPh>
    <rPh sb="541" eb="543">
      <t>リカク</t>
    </rPh>
    <rPh sb="544" eb="545">
      <t>エ</t>
    </rPh>
    <rPh sb="565" eb="566">
      <t>ギャク</t>
    </rPh>
    <rPh sb="572" eb="573">
      <t>ニチ</t>
    </rPh>
    <rPh sb="577" eb="578">
      <t>シタ</t>
    </rPh>
    <rPh sb="578" eb="579">
      <t>ム</t>
    </rPh>
    <rPh sb="621" eb="623">
      <t>チュウイ</t>
    </rPh>
    <rPh sb="625" eb="626">
      <t>ト</t>
    </rPh>
    <rPh sb="627" eb="628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</si>
</sst>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/d;@"/>
    <numFmt numFmtId="177" formatCode="#,##0_);[Red]\(#,##0\)"/>
    <numFmt numFmtId="178" formatCode="#,##0_ "/>
    <numFmt numFmtId="179" formatCode="0.0%"/>
    <numFmt numFmtId="180" formatCode="&quot;損失上限（リスク&quot;\ 0\ &quot;%）&quot;"/>
    <numFmt numFmtId="181" formatCode="0.00_ ;[Red]\-0.00\ "/>
    <numFmt numFmtId="182" formatCode="yyyy/mm/dd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177" fontId="3" fillId="0" borderId="12" xfId="0" applyNumberFormat="1" applyFon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179" fontId="2" fillId="0" borderId="12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2" xfId="1" applyFont="1" applyFill="1" applyBorder="1">
      <alignment vertical="center"/>
    </xf>
    <xf numFmtId="0" fontId="13" fillId="0" borderId="14" xfId="0" applyFont="1" applyBorder="1">
      <alignment vertical="center"/>
    </xf>
    <xf numFmtId="177" fontId="0" fillId="0" borderId="12" xfId="0" applyNumberForma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9" fontId="2" fillId="0" borderId="12" xfId="3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38" fontId="0" fillId="0" borderId="12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181" fontId="0" fillId="0" borderId="0" xfId="0" applyNumberFormat="1">
      <alignment vertical="center"/>
    </xf>
    <xf numFmtId="181" fontId="9" fillId="0" borderId="3" xfId="0" applyNumberFormat="1" applyFont="1" applyBorder="1" applyAlignment="1">
      <alignment horizontal="left" vertical="center"/>
    </xf>
    <xf numFmtId="181" fontId="2" fillId="0" borderId="4" xfId="0" applyNumberFormat="1" applyFont="1" applyBorder="1" applyAlignment="1">
      <alignment horizontal="left" vertical="center"/>
    </xf>
    <xf numFmtId="181" fontId="2" fillId="0" borderId="5" xfId="0" applyNumberFormat="1" applyFont="1" applyBorder="1" applyAlignment="1">
      <alignment horizontal="left" vertical="center"/>
    </xf>
    <xf numFmtId="181" fontId="2" fillId="0" borderId="12" xfId="0" applyNumberFormat="1" applyFont="1" applyBorder="1">
      <alignment vertical="center"/>
    </xf>
    <xf numFmtId="181" fontId="2" fillId="0" borderId="13" xfId="0" applyNumberFormat="1" applyFont="1" applyBorder="1">
      <alignment vertical="center"/>
    </xf>
    <xf numFmtId="181" fontId="2" fillId="0" borderId="14" xfId="0" applyNumberFormat="1" applyFont="1" applyBorder="1">
      <alignment vertical="center"/>
    </xf>
    <xf numFmtId="181" fontId="2" fillId="0" borderId="3" xfId="0" applyNumberFormat="1" applyFont="1" applyBorder="1">
      <alignment vertical="center"/>
    </xf>
    <xf numFmtId="181" fontId="2" fillId="0" borderId="4" xfId="0" applyNumberFormat="1" applyFont="1" applyBorder="1">
      <alignment vertical="center"/>
    </xf>
    <xf numFmtId="181" fontId="2" fillId="0" borderId="5" xfId="0" applyNumberFormat="1" applyFont="1" applyBorder="1">
      <alignment vertical="center"/>
    </xf>
    <xf numFmtId="181" fontId="2" fillId="0" borderId="0" xfId="0" applyNumberFormat="1" applyFont="1" applyBorder="1">
      <alignment vertical="center"/>
    </xf>
    <xf numFmtId="181" fontId="2" fillId="0" borderId="6" xfId="0" applyNumberFormat="1" applyFont="1" applyBorder="1">
      <alignment vertical="center"/>
    </xf>
    <xf numFmtId="181" fontId="2" fillId="0" borderId="1" xfId="0" applyNumberFormat="1" applyFont="1" applyBorder="1">
      <alignment vertical="center"/>
    </xf>
    <xf numFmtId="181" fontId="2" fillId="0" borderId="7" xfId="0" applyNumberFormat="1" applyFont="1" applyBorder="1">
      <alignment vertical="center"/>
    </xf>
    <xf numFmtId="0" fontId="0" fillId="0" borderId="16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12" fillId="0" borderId="16" xfId="0" applyNumberFormat="1" applyFont="1" applyBorder="1">
      <alignment vertical="center"/>
    </xf>
    <xf numFmtId="181" fontId="12" fillId="0" borderId="18" xfId="0" applyNumberFormat="1" applyFont="1" applyBorder="1">
      <alignment vertical="center"/>
    </xf>
    <xf numFmtId="181" fontId="12" fillId="0" borderId="19" xfId="0" applyNumberFormat="1" applyFont="1" applyBorder="1">
      <alignment vertical="center"/>
    </xf>
    <xf numFmtId="177" fontId="0" fillId="0" borderId="18" xfId="0" applyNumberFormat="1" applyBorder="1">
      <alignment vertical="center"/>
    </xf>
    <xf numFmtId="38" fontId="0" fillId="0" borderId="16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81" fontId="12" fillId="0" borderId="20" xfId="0" applyNumberFormat="1" applyFont="1" applyBorder="1">
      <alignment vertical="center"/>
    </xf>
    <xf numFmtId="181" fontId="0" fillId="0" borderId="22" xfId="0" applyNumberFormat="1" applyBorder="1">
      <alignment vertical="center"/>
    </xf>
    <xf numFmtId="181" fontId="12" fillId="0" borderId="23" xfId="0" applyNumberFormat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181" fontId="12" fillId="0" borderId="22" xfId="0" applyNumberFormat="1" applyFont="1" applyBorder="1">
      <alignment vertical="center"/>
    </xf>
    <xf numFmtId="176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181" fontId="12" fillId="0" borderId="26" xfId="0" applyNumberFormat="1" applyFont="1" applyBorder="1">
      <alignment vertical="center"/>
    </xf>
    <xf numFmtId="181" fontId="12" fillId="0" borderId="27" xfId="0" applyNumberFormat="1" applyFont="1" applyBorder="1">
      <alignment vertical="center"/>
    </xf>
    <xf numFmtId="181" fontId="12" fillId="0" borderId="28" xfId="0" applyNumberFormat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0" fontId="0" fillId="0" borderId="25" xfId="0" applyBorder="1">
      <alignment vertical="center"/>
    </xf>
    <xf numFmtId="181" fontId="2" fillId="0" borderId="18" xfId="0" applyNumberFormat="1" applyFont="1" applyBorder="1">
      <alignment vertical="center"/>
    </xf>
    <xf numFmtId="181" fontId="2" fillId="0" borderId="19" xfId="0" applyNumberFormat="1" applyFont="1" applyBorder="1">
      <alignment vertical="center"/>
    </xf>
    <xf numFmtId="181" fontId="2" fillId="0" borderId="22" xfId="0" applyNumberFormat="1" applyFont="1" applyBorder="1">
      <alignment vertical="center"/>
    </xf>
    <xf numFmtId="181" fontId="2" fillId="0" borderId="23" xfId="0" applyNumberFormat="1" applyFont="1" applyBorder="1">
      <alignment vertical="center"/>
    </xf>
    <xf numFmtId="181" fontId="2" fillId="0" borderId="27" xfId="0" applyNumberFormat="1" applyFont="1" applyBorder="1">
      <alignment vertical="center"/>
    </xf>
    <xf numFmtId="181" fontId="2" fillId="0" borderId="28" xfId="0" applyNumberFormat="1" applyFont="1" applyBorder="1">
      <alignment vertical="center"/>
    </xf>
    <xf numFmtId="182" fontId="14" fillId="0" borderId="0" xfId="0" applyNumberFormat="1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22</xdr:col>
      <xdr:colOff>4724</xdr:colOff>
      <xdr:row>42</xdr:row>
      <xdr:rowOff>24486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1CF55F43-9A78-43DA-98C3-AA174FE8F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1778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22</xdr:col>
      <xdr:colOff>4724</xdr:colOff>
      <xdr:row>84</xdr:row>
      <xdr:rowOff>24486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ED75BD5-377B-4FC8-ABC1-3DA5B97B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0" y="76454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22</xdr:col>
      <xdr:colOff>4724</xdr:colOff>
      <xdr:row>126</xdr:row>
      <xdr:rowOff>24486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56764DF0-F5E7-4F39-8A28-1D2C9F89D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0" y="151130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22</xdr:col>
      <xdr:colOff>4724</xdr:colOff>
      <xdr:row>168</xdr:row>
      <xdr:rowOff>24486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A209BDA6-56EC-4429-9AF4-C4DFB9F0B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0" y="225806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22</xdr:col>
      <xdr:colOff>4724</xdr:colOff>
      <xdr:row>210</xdr:row>
      <xdr:rowOff>24486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AEA09689-9C50-41E9-884E-227B011B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8000" y="300482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22</xdr:col>
      <xdr:colOff>4724</xdr:colOff>
      <xdr:row>252</xdr:row>
      <xdr:rowOff>24486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B3ABB96-B5E8-429C-992A-76B1955A6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8000" y="375158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22</xdr:col>
      <xdr:colOff>4724</xdr:colOff>
      <xdr:row>294</xdr:row>
      <xdr:rowOff>24486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79EC3D77-6BB1-4DC6-8A74-5F0832B0C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8000" y="449834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22</xdr:col>
      <xdr:colOff>4724</xdr:colOff>
      <xdr:row>336</xdr:row>
      <xdr:rowOff>24486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7154232C-D129-4FC1-9708-C820F867C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8000" y="524510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opLeftCell="A8" zoomScaleNormal="100" workbookViewId="0">
      <selection activeCell="F18" sqref="F18"/>
    </sheetView>
  </sheetViews>
  <sheetFormatPr defaultRowHeight="18.75" x14ac:dyDescent="0.4"/>
  <cols>
    <col min="1" max="1" width="4.875" customWidth="1"/>
    <col min="2" max="2" width="16.125" bestFit="1" customWidth="1"/>
    <col min="3" max="3" width="10.625" customWidth="1"/>
    <col min="4" max="6" width="8.25" style="48" customWidth="1"/>
    <col min="7" max="7" width="9.875" customWidth="1"/>
    <col min="10" max="15" width="7.75" customWidth="1"/>
    <col min="16" max="16" width="11.375" style="97" hidden="1" customWidth="1"/>
  </cols>
  <sheetData>
    <row r="1" spans="1:17" x14ac:dyDescent="0.4">
      <c r="A1" s="1" t="s">
        <v>7</v>
      </c>
      <c r="C1" t="s">
        <v>35</v>
      </c>
    </row>
    <row r="2" spans="1:17" x14ac:dyDescent="0.4">
      <c r="A2" s="1" t="s">
        <v>8</v>
      </c>
      <c r="C2" t="s">
        <v>22</v>
      </c>
    </row>
    <row r="3" spans="1:17" x14ac:dyDescent="0.4">
      <c r="A3" s="1" t="s">
        <v>10</v>
      </c>
      <c r="C3" s="18">
        <v>100000</v>
      </c>
    </row>
    <row r="4" spans="1:17" x14ac:dyDescent="0.4">
      <c r="A4" s="1" t="s">
        <v>11</v>
      </c>
      <c r="C4" s="18" t="s">
        <v>33</v>
      </c>
    </row>
    <row r="5" spans="1:17" x14ac:dyDescent="0.4">
      <c r="A5" s="1"/>
      <c r="C5" s="18" t="s">
        <v>34</v>
      </c>
    </row>
    <row r="6" spans="1:17" ht="19.5" thickBot="1" x14ac:dyDescent="0.45">
      <c r="A6" s="1" t="s">
        <v>12</v>
      </c>
      <c r="C6" s="18" t="s">
        <v>36</v>
      </c>
    </row>
    <row r="7" spans="1:17" ht="19.5" thickBot="1" x14ac:dyDescent="0.45">
      <c r="A7" s="15" t="s">
        <v>0</v>
      </c>
      <c r="B7" s="15" t="s">
        <v>1</v>
      </c>
      <c r="C7" s="15" t="s">
        <v>1</v>
      </c>
      <c r="D7" s="49" t="s">
        <v>24</v>
      </c>
      <c r="E7" s="50"/>
      <c r="F7" s="51"/>
      <c r="G7" s="108" t="s">
        <v>3</v>
      </c>
      <c r="H7" s="109"/>
      <c r="I7" s="110"/>
      <c r="J7" s="105">
        <v>3</v>
      </c>
      <c r="K7" s="106"/>
      <c r="L7" s="107"/>
      <c r="M7" s="108" t="s">
        <v>23</v>
      </c>
      <c r="N7" s="109"/>
      <c r="O7" s="110"/>
    </row>
    <row r="8" spans="1:17" ht="19.5" thickBot="1" x14ac:dyDescent="0.45">
      <c r="A8" s="16"/>
      <c r="B8" s="16" t="s">
        <v>2</v>
      </c>
      <c r="C8" s="33" t="s">
        <v>27</v>
      </c>
      <c r="D8" s="52">
        <v>1.27</v>
      </c>
      <c r="E8" s="53">
        <v>1.5</v>
      </c>
      <c r="F8" s="54">
        <v>2</v>
      </c>
      <c r="G8" s="9">
        <v>1.27</v>
      </c>
      <c r="H8" s="10">
        <v>1.5</v>
      </c>
      <c r="I8" s="11">
        <v>2</v>
      </c>
      <c r="J8" s="9">
        <v>1.27</v>
      </c>
      <c r="K8" s="10">
        <v>1.5</v>
      </c>
      <c r="L8" s="11">
        <v>2</v>
      </c>
      <c r="M8" s="9">
        <v>1.27</v>
      </c>
      <c r="N8" s="10">
        <v>1.5</v>
      </c>
      <c r="O8" s="11">
        <v>2</v>
      </c>
    </row>
    <row r="9" spans="1:17" ht="19.5" thickBot="1" x14ac:dyDescent="0.45">
      <c r="A9" s="17" t="s">
        <v>9</v>
      </c>
      <c r="B9" s="8"/>
      <c r="C9" s="30"/>
      <c r="D9" s="55"/>
      <c r="E9" s="56"/>
      <c r="F9" s="57"/>
      <c r="G9" s="12">
        <f>C3</f>
        <v>100000</v>
      </c>
      <c r="H9" s="13">
        <f>C3</f>
        <v>100000</v>
      </c>
      <c r="I9" s="14">
        <f>C3</f>
        <v>100000</v>
      </c>
      <c r="J9" s="102">
        <f>J7</f>
        <v>3</v>
      </c>
      <c r="K9" s="103"/>
      <c r="L9" s="104"/>
      <c r="M9" s="111"/>
      <c r="N9" s="103"/>
      <c r="O9" s="104"/>
    </row>
    <row r="10" spans="1:17" ht="19.5" thickBot="1" x14ac:dyDescent="0.45">
      <c r="A10" s="62">
        <v>1</v>
      </c>
      <c r="B10" s="63" t="s">
        <v>37</v>
      </c>
      <c r="C10" s="64">
        <v>1</v>
      </c>
      <c r="D10" s="65">
        <v>-1</v>
      </c>
      <c r="E10" s="66">
        <v>-1</v>
      </c>
      <c r="F10" s="67">
        <v>-1</v>
      </c>
      <c r="G10" s="68">
        <f>IF(D10="","",G9+M10)</f>
        <v>97000</v>
      </c>
      <c r="H10" s="68">
        <f t="shared" ref="H10:I10" si="0">IF(E10="","",H9+N10)</f>
        <v>97000</v>
      </c>
      <c r="I10" s="68">
        <f t="shared" si="0"/>
        <v>97000</v>
      </c>
      <c r="J10" s="69">
        <f t="shared" ref="J10:J41" si="1">IF(G9="","",G9*$J$7/100)</f>
        <v>3000</v>
      </c>
      <c r="K10" s="70">
        <f t="shared" ref="K10:K41" si="2">IF(H9="","",H9*$J$7/100)</f>
        <v>3000</v>
      </c>
      <c r="L10" s="71">
        <f t="shared" ref="L10:L41" si="3">IF(I9="","",I9*$J$7/100)</f>
        <v>3000</v>
      </c>
      <c r="M10" s="69">
        <f>IF(D10="","",J10*D10)</f>
        <v>-3000</v>
      </c>
      <c r="N10" s="70">
        <f>IF(E10="","",K10*E10)</f>
        <v>-3000</v>
      </c>
      <c r="O10" s="71">
        <f>IF(F10="","",L10*F10)</f>
        <v>-3000</v>
      </c>
      <c r="P10" s="97">
        <f>IF($B10="","",DATE(MID($B10,1,4),MID($B10,6,2),MID($B10,9,2)))</f>
        <v>43390</v>
      </c>
      <c r="Q10" s="29"/>
    </row>
    <row r="11" spans="1:17" ht="19.5" thickBot="1" x14ac:dyDescent="0.45">
      <c r="A11" s="72">
        <v>2</v>
      </c>
      <c r="B11" s="73" t="s">
        <v>38</v>
      </c>
      <c r="C11" s="74">
        <v>1</v>
      </c>
      <c r="D11" s="75">
        <v>1.27</v>
      </c>
      <c r="E11" s="76">
        <v>1.5</v>
      </c>
      <c r="F11" s="77">
        <v>-1</v>
      </c>
      <c r="G11" s="68">
        <f t="shared" ref="G11:G59" si="4">IF(D11="","",G10+M11)</f>
        <v>100695.7</v>
      </c>
      <c r="H11" s="68">
        <f t="shared" ref="H11:H59" si="5">IF(E11="","",H10+N11)</f>
        <v>101365</v>
      </c>
      <c r="I11" s="68">
        <f t="shared" ref="I11:I59" si="6">IF(F11="","",I10+O11)</f>
        <v>94090</v>
      </c>
      <c r="J11" s="78">
        <f t="shared" si="1"/>
        <v>2910</v>
      </c>
      <c r="K11" s="79">
        <f t="shared" si="2"/>
        <v>2910</v>
      </c>
      <c r="L11" s="80">
        <f t="shared" si="3"/>
        <v>2910</v>
      </c>
      <c r="M11" s="78">
        <f t="shared" ref="M11:M13" si="7">IF(D11="","",J11*D11)</f>
        <v>3695.7000000000003</v>
      </c>
      <c r="N11" s="79">
        <f t="shared" ref="N11:N13" si="8">IF(E11="","",K11*E11)</f>
        <v>4365</v>
      </c>
      <c r="O11" s="80">
        <f t="shared" ref="O11:O13" si="9">IF(F11="","",L11*F11)</f>
        <v>-2910</v>
      </c>
      <c r="P11" s="97">
        <f t="shared" ref="P11:P59" si="10">IF($B11="","",DATE(MID($B11,1,4),MID($B11,6,2),MID($B11,9,2)))</f>
        <v>43447</v>
      </c>
      <c r="Q11" s="29"/>
    </row>
    <row r="12" spans="1:17" ht="19.5" thickBot="1" x14ac:dyDescent="0.45">
      <c r="A12" s="72">
        <v>3</v>
      </c>
      <c r="B12" s="73" t="s">
        <v>39</v>
      </c>
      <c r="C12" s="74">
        <v>2</v>
      </c>
      <c r="D12" s="75">
        <v>1.27</v>
      </c>
      <c r="E12" s="76">
        <v>1.5</v>
      </c>
      <c r="F12" s="77">
        <v>2</v>
      </c>
      <c r="G12" s="68">
        <f t="shared" si="4"/>
        <v>104532.20616999999</v>
      </c>
      <c r="H12" s="68">
        <f t="shared" si="5"/>
        <v>105926.425</v>
      </c>
      <c r="I12" s="68">
        <f t="shared" si="6"/>
        <v>99735.4</v>
      </c>
      <c r="J12" s="78">
        <f t="shared" si="1"/>
        <v>3020.8709999999996</v>
      </c>
      <c r="K12" s="79">
        <f t="shared" si="2"/>
        <v>3040.95</v>
      </c>
      <c r="L12" s="80">
        <f t="shared" si="3"/>
        <v>2822.7</v>
      </c>
      <c r="M12" s="78">
        <f t="shared" si="7"/>
        <v>3836.5061699999997</v>
      </c>
      <c r="N12" s="79">
        <f t="shared" si="8"/>
        <v>4561.4249999999993</v>
      </c>
      <c r="O12" s="80">
        <f t="shared" si="9"/>
        <v>5645.4</v>
      </c>
      <c r="P12" s="97">
        <f t="shared" si="10"/>
        <v>43531</v>
      </c>
      <c r="Q12" s="29"/>
    </row>
    <row r="13" spans="1:17" ht="19.5" thickBot="1" x14ac:dyDescent="0.45">
      <c r="A13" s="72">
        <v>4</v>
      </c>
      <c r="B13" s="73" t="s">
        <v>40</v>
      </c>
      <c r="C13" s="74">
        <v>1</v>
      </c>
      <c r="D13" s="75">
        <v>-1</v>
      </c>
      <c r="E13" s="76">
        <v>-1</v>
      </c>
      <c r="F13" s="77">
        <v>-1</v>
      </c>
      <c r="G13" s="68">
        <f t="shared" si="4"/>
        <v>101396.23998489999</v>
      </c>
      <c r="H13" s="68">
        <f t="shared" si="5"/>
        <v>102748.63225000001</v>
      </c>
      <c r="I13" s="68">
        <f t="shared" si="6"/>
        <v>96743.337999999989</v>
      </c>
      <c r="J13" s="78">
        <f t="shared" si="1"/>
        <v>3135.9661850999996</v>
      </c>
      <c r="K13" s="79">
        <f t="shared" si="2"/>
        <v>3177.7927500000001</v>
      </c>
      <c r="L13" s="80">
        <f t="shared" si="3"/>
        <v>2992.0619999999994</v>
      </c>
      <c r="M13" s="78">
        <f t="shared" si="7"/>
        <v>-3135.9661850999996</v>
      </c>
      <c r="N13" s="79">
        <f t="shared" si="8"/>
        <v>-3177.7927500000001</v>
      </c>
      <c r="O13" s="80">
        <f t="shared" si="9"/>
        <v>-2992.0619999999994</v>
      </c>
      <c r="P13" s="97">
        <f t="shared" si="10"/>
        <v>43558</v>
      </c>
      <c r="Q13" s="29"/>
    </row>
    <row r="14" spans="1:17" ht="19.5" thickBot="1" x14ac:dyDescent="0.45">
      <c r="A14" s="72">
        <v>5</v>
      </c>
      <c r="B14" s="73" t="s">
        <v>41</v>
      </c>
      <c r="C14" s="74">
        <v>2</v>
      </c>
      <c r="D14" s="75">
        <v>1.27</v>
      </c>
      <c r="E14" s="76">
        <v>1.5</v>
      </c>
      <c r="F14" s="77">
        <v>-1</v>
      </c>
      <c r="G14" s="68">
        <f t="shared" si="4"/>
        <v>105259.43672832468</v>
      </c>
      <c r="H14" s="68">
        <f t="shared" si="5"/>
        <v>107372.32070125001</v>
      </c>
      <c r="I14" s="68">
        <f t="shared" si="6"/>
        <v>93841.037859999982</v>
      </c>
      <c r="J14" s="78">
        <f t="shared" si="1"/>
        <v>3041.8871995469999</v>
      </c>
      <c r="K14" s="79">
        <f t="shared" si="2"/>
        <v>3082.4589675000002</v>
      </c>
      <c r="L14" s="80">
        <f t="shared" si="3"/>
        <v>2902.3001399999998</v>
      </c>
      <c r="M14" s="78">
        <f>IF(D14="","",J14*D14)</f>
        <v>3863.1967434246899</v>
      </c>
      <c r="N14" s="79">
        <f>IF(E14="","",K14*E14)</f>
        <v>4623.6884512500001</v>
      </c>
      <c r="O14" s="80">
        <f>IF(F14="","",L14*F14)</f>
        <v>-2902.3001399999998</v>
      </c>
      <c r="P14" s="97">
        <f t="shared" si="10"/>
        <v>43565</v>
      </c>
      <c r="Q14" s="29"/>
    </row>
    <row r="15" spans="1:17" ht="19.5" thickBot="1" x14ac:dyDescent="0.45">
      <c r="A15" s="72">
        <v>6</v>
      </c>
      <c r="B15" s="73" t="s">
        <v>42</v>
      </c>
      <c r="C15" s="74">
        <v>2</v>
      </c>
      <c r="D15" s="75">
        <v>1.27</v>
      </c>
      <c r="E15" s="76">
        <v>1.5</v>
      </c>
      <c r="F15" s="77">
        <v>2</v>
      </c>
      <c r="G15" s="68">
        <f t="shared" si="4"/>
        <v>109269.82126767385</v>
      </c>
      <c r="H15" s="68">
        <f t="shared" si="5"/>
        <v>112204.07513280626</v>
      </c>
      <c r="I15" s="68">
        <f t="shared" si="6"/>
        <v>99471.500131599983</v>
      </c>
      <c r="J15" s="78">
        <f t="shared" si="1"/>
        <v>3157.7831018497404</v>
      </c>
      <c r="K15" s="79">
        <f t="shared" si="2"/>
        <v>3221.1696210375003</v>
      </c>
      <c r="L15" s="80">
        <f t="shared" si="3"/>
        <v>2815.2311357999993</v>
      </c>
      <c r="M15" s="78">
        <f t="shared" ref="M15:M59" si="11">IF(D15="","",J15*D15)</f>
        <v>4010.3845393491706</v>
      </c>
      <c r="N15" s="79">
        <f t="shared" ref="N15:N59" si="12">IF(E15="","",K15*E15)</f>
        <v>4831.75443155625</v>
      </c>
      <c r="O15" s="80">
        <f t="shared" ref="O15:O59" si="13">IF(F15="","",L15*F15)</f>
        <v>5630.4622715999985</v>
      </c>
      <c r="P15" s="97">
        <f t="shared" si="10"/>
        <v>43581</v>
      </c>
      <c r="Q15" s="29"/>
    </row>
    <row r="16" spans="1:17" ht="19.5" thickBot="1" x14ac:dyDescent="0.45">
      <c r="A16" s="72">
        <v>7</v>
      </c>
      <c r="B16" s="73" t="s">
        <v>43</v>
      </c>
      <c r="C16" s="74">
        <v>1</v>
      </c>
      <c r="D16" s="75">
        <v>1.27</v>
      </c>
      <c r="E16" s="76">
        <v>1.5</v>
      </c>
      <c r="F16" s="77">
        <v>2</v>
      </c>
      <c r="G16" s="68">
        <f t="shared" si="4"/>
        <v>113433.00145797222</v>
      </c>
      <c r="H16" s="68">
        <f t="shared" si="5"/>
        <v>117253.25851378254</v>
      </c>
      <c r="I16" s="68">
        <f t="shared" si="6"/>
        <v>105439.79013949598</v>
      </c>
      <c r="J16" s="78">
        <f t="shared" si="1"/>
        <v>3278.0946380302153</v>
      </c>
      <c r="K16" s="79">
        <f t="shared" si="2"/>
        <v>3366.1222539841879</v>
      </c>
      <c r="L16" s="80">
        <f t="shared" si="3"/>
        <v>2984.1450039479996</v>
      </c>
      <c r="M16" s="78">
        <f t="shared" si="11"/>
        <v>4163.1801902983734</v>
      </c>
      <c r="N16" s="79">
        <f t="shared" si="12"/>
        <v>5049.183380976282</v>
      </c>
      <c r="O16" s="80">
        <f t="shared" si="13"/>
        <v>5968.2900078959992</v>
      </c>
      <c r="P16" s="97">
        <f t="shared" si="10"/>
        <v>43668</v>
      </c>
      <c r="Q16" s="29"/>
    </row>
    <row r="17" spans="1:17" ht="19.5" thickBot="1" x14ac:dyDescent="0.45">
      <c r="A17" s="72">
        <v>8</v>
      </c>
      <c r="B17" s="73" t="s">
        <v>44</v>
      </c>
      <c r="C17" s="74">
        <v>1</v>
      </c>
      <c r="D17" s="75">
        <v>1.27</v>
      </c>
      <c r="E17" s="76">
        <v>0.2</v>
      </c>
      <c r="F17" s="77">
        <v>-1</v>
      </c>
      <c r="G17" s="68">
        <f t="shared" si="4"/>
        <v>117754.79881352096</v>
      </c>
      <c r="H17" s="68">
        <f t="shared" si="5"/>
        <v>117956.77806486523</v>
      </c>
      <c r="I17" s="68">
        <f t="shared" si="6"/>
        <v>102276.5964353111</v>
      </c>
      <c r="J17" s="78">
        <f t="shared" si="1"/>
        <v>3402.9900437391666</v>
      </c>
      <c r="K17" s="79">
        <f t="shared" si="2"/>
        <v>3517.5977554134761</v>
      </c>
      <c r="L17" s="80">
        <f t="shared" si="3"/>
        <v>3163.1937041848792</v>
      </c>
      <c r="M17" s="78">
        <f t="shared" si="11"/>
        <v>4321.7973555487415</v>
      </c>
      <c r="N17" s="79">
        <f t="shared" si="12"/>
        <v>703.51955108269522</v>
      </c>
      <c r="O17" s="80">
        <f t="shared" si="13"/>
        <v>-3163.1937041848792</v>
      </c>
      <c r="P17" s="97">
        <f t="shared" si="10"/>
        <v>43693</v>
      </c>
      <c r="Q17" s="29"/>
    </row>
    <row r="18" spans="1:17" ht="19.5" thickBot="1" x14ac:dyDescent="0.45">
      <c r="A18" s="72">
        <v>9</v>
      </c>
      <c r="B18" s="73"/>
      <c r="C18" s="74"/>
      <c r="D18" s="75"/>
      <c r="E18" s="81"/>
      <c r="F18" s="77"/>
      <c r="G18" s="68" t="str">
        <f t="shared" si="4"/>
        <v/>
      </c>
      <c r="H18" s="68" t="str">
        <f t="shared" si="5"/>
        <v/>
      </c>
      <c r="I18" s="68" t="str">
        <f t="shared" si="6"/>
        <v/>
      </c>
      <c r="J18" s="78">
        <f t="shared" si="1"/>
        <v>3532.643964405629</v>
      </c>
      <c r="K18" s="79">
        <f t="shared" si="2"/>
        <v>3538.7033419459567</v>
      </c>
      <c r="L18" s="80">
        <f t="shared" si="3"/>
        <v>3068.2978930593326</v>
      </c>
      <c r="M18" s="78" t="str">
        <f t="shared" si="11"/>
        <v/>
      </c>
      <c r="N18" s="79" t="str">
        <f t="shared" si="12"/>
        <v/>
      </c>
      <c r="O18" s="80" t="str">
        <f t="shared" si="13"/>
        <v/>
      </c>
      <c r="P18" s="97" t="str">
        <f t="shared" si="10"/>
        <v/>
      </c>
      <c r="Q18" s="29"/>
    </row>
    <row r="19" spans="1:17" ht="19.5" thickBot="1" x14ac:dyDescent="0.45">
      <c r="A19" s="72">
        <v>10</v>
      </c>
      <c r="B19" s="73"/>
      <c r="C19" s="74"/>
      <c r="D19" s="75"/>
      <c r="E19" s="81"/>
      <c r="F19" s="77"/>
      <c r="G19" s="68" t="str">
        <f t="shared" si="4"/>
        <v/>
      </c>
      <c r="H19" s="68" t="str">
        <f t="shared" si="5"/>
        <v/>
      </c>
      <c r="I19" s="68" t="str">
        <f t="shared" si="6"/>
        <v/>
      </c>
      <c r="J19" s="78" t="str">
        <f t="shared" si="1"/>
        <v/>
      </c>
      <c r="K19" s="79" t="str">
        <f t="shared" si="2"/>
        <v/>
      </c>
      <c r="L19" s="80" t="str">
        <f t="shared" si="3"/>
        <v/>
      </c>
      <c r="M19" s="78" t="str">
        <f t="shared" si="11"/>
        <v/>
      </c>
      <c r="N19" s="79" t="str">
        <f t="shared" si="12"/>
        <v/>
      </c>
      <c r="O19" s="80" t="str">
        <f t="shared" si="13"/>
        <v/>
      </c>
      <c r="P19" s="97" t="str">
        <f t="shared" si="10"/>
        <v/>
      </c>
      <c r="Q19" s="29"/>
    </row>
    <row r="20" spans="1:17" ht="19.5" thickBot="1" x14ac:dyDescent="0.45">
      <c r="A20" s="72">
        <v>11</v>
      </c>
      <c r="B20" s="73"/>
      <c r="C20" s="74"/>
      <c r="D20" s="75"/>
      <c r="E20" s="81"/>
      <c r="F20" s="77"/>
      <c r="G20" s="68" t="str">
        <f t="shared" si="4"/>
        <v/>
      </c>
      <c r="H20" s="68" t="str">
        <f t="shared" si="5"/>
        <v/>
      </c>
      <c r="I20" s="68" t="str">
        <f t="shared" si="6"/>
        <v/>
      </c>
      <c r="J20" s="78" t="str">
        <f t="shared" si="1"/>
        <v/>
      </c>
      <c r="K20" s="79" t="str">
        <f t="shared" si="2"/>
        <v/>
      </c>
      <c r="L20" s="80" t="str">
        <f t="shared" si="3"/>
        <v/>
      </c>
      <c r="M20" s="78" t="str">
        <f t="shared" si="11"/>
        <v/>
      </c>
      <c r="N20" s="79" t="str">
        <f t="shared" si="12"/>
        <v/>
      </c>
      <c r="O20" s="80" t="str">
        <f t="shared" si="13"/>
        <v/>
      </c>
      <c r="P20" s="97" t="str">
        <f t="shared" si="10"/>
        <v/>
      </c>
      <c r="Q20" s="29"/>
    </row>
    <row r="21" spans="1:17" ht="19.5" thickBot="1" x14ac:dyDescent="0.45">
      <c r="A21" s="72">
        <v>12</v>
      </c>
      <c r="B21" s="73"/>
      <c r="C21" s="74"/>
      <c r="D21" s="75"/>
      <c r="E21" s="81"/>
      <c r="F21" s="77"/>
      <c r="G21" s="68" t="str">
        <f t="shared" si="4"/>
        <v/>
      </c>
      <c r="H21" s="68" t="str">
        <f t="shared" si="5"/>
        <v/>
      </c>
      <c r="I21" s="68" t="str">
        <f t="shared" si="6"/>
        <v/>
      </c>
      <c r="J21" s="78" t="str">
        <f t="shared" si="1"/>
        <v/>
      </c>
      <c r="K21" s="79" t="str">
        <f t="shared" si="2"/>
        <v/>
      </c>
      <c r="L21" s="80" t="str">
        <f t="shared" si="3"/>
        <v/>
      </c>
      <c r="M21" s="78" t="str">
        <f t="shared" si="11"/>
        <v/>
      </c>
      <c r="N21" s="79" t="str">
        <f t="shared" si="12"/>
        <v/>
      </c>
      <c r="O21" s="80" t="str">
        <f t="shared" si="13"/>
        <v/>
      </c>
      <c r="P21" s="97" t="str">
        <f t="shared" si="10"/>
        <v/>
      </c>
      <c r="Q21" s="29"/>
    </row>
    <row r="22" spans="1:17" ht="19.5" thickBot="1" x14ac:dyDescent="0.45">
      <c r="A22" s="72">
        <v>13</v>
      </c>
      <c r="B22" s="73"/>
      <c r="C22" s="74"/>
      <c r="D22" s="75"/>
      <c r="E22" s="81"/>
      <c r="F22" s="77"/>
      <c r="G22" s="68" t="str">
        <f t="shared" si="4"/>
        <v/>
      </c>
      <c r="H22" s="68" t="str">
        <f t="shared" si="5"/>
        <v/>
      </c>
      <c r="I22" s="68" t="str">
        <f t="shared" si="6"/>
        <v/>
      </c>
      <c r="J22" s="78" t="str">
        <f t="shared" si="1"/>
        <v/>
      </c>
      <c r="K22" s="79" t="str">
        <f t="shared" si="2"/>
        <v/>
      </c>
      <c r="L22" s="80" t="str">
        <f t="shared" si="3"/>
        <v/>
      </c>
      <c r="M22" s="78" t="str">
        <f t="shared" si="11"/>
        <v/>
      </c>
      <c r="N22" s="79" t="str">
        <f t="shared" si="12"/>
        <v/>
      </c>
      <c r="O22" s="80" t="str">
        <f t="shared" si="13"/>
        <v/>
      </c>
      <c r="P22" s="97" t="str">
        <f t="shared" si="10"/>
        <v/>
      </c>
      <c r="Q22" s="29"/>
    </row>
    <row r="23" spans="1:17" ht="19.5" thickBot="1" x14ac:dyDescent="0.45">
      <c r="A23" s="72">
        <v>14</v>
      </c>
      <c r="B23" s="73"/>
      <c r="C23" s="74"/>
      <c r="D23" s="75"/>
      <c r="E23" s="81"/>
      <c r="F23" s="77"/>
      <c r="G23" s="68" t="str">
        <f t="shared" si="4"/>
        <v/>
      </c>
      <c r="H23" s="68" t="str">
        <f t="shared" si="5"/>
        <v/>
      </c>
      <c r="I23" s="68" t="str">
        <f t="shared" si="6"/>
        <v/>
      </c>
      <c r="J23" s="78" t="str">
        <f t="shared" si="1"/>
        <v/>
      </c>
      <c r="K23" s="79" t="str">
        <f t="shared" si="2"/>
        <v/>
      </c>
      <c r="L23" s="80" t="str">
        <f t="shared" si="3"/>
        <v/>
      </c>
      <c r="M23" s="78" t="str">
        <f t="shared" si="11"/>
        <v/>
      </c>
      <c r="N23" s="79" t="str">
        <f t="shared" si="12"/>
        <v/>
      </c>
      <c r="O23" s="80" t="str">
        <f t="shared" si="13"/>
        <v/>
      </c>
      <c r="P23" s="97" t="str">
        <f t="shared" si="10"/>
        <v/>
      </c>
      <c r="Q23" s="29"/>
    </row>
    <row r="24" spans="1:17" ht="19.5" thickBot="1" x14ac:dyDescent="0.45">
      <c r="A24" s="72">
        <v>15</v>
      </c>
      <c r="B24" s="73"/>
      <c r="C24" s="74"/>
      <c r="D24" s="75"/>
      <c r="E24" s="81"/>
      <c r="F24" s="77"/>
      <c r="G24" s="68" t="str">
        <f t="shared" si="4"/>
        <v/>
      </c>
      <c r="H24" s="68" t="str">
        <f t="shared" si="5"/>
        <v/>
      </c>
      <c r="I24" s="68" t="str">
        <f t="shared" si="6"/>
        <v/>
      </c>
      <c r="J24" s="78" t="str">
        <f t="shared" si="1"/>
        <v/>
      </c>
      <c r="K24" s="79" t="str">
        <f t="shared" si="2"/>
        <v/>
      </c>
      <c r="L24" s="80" t="str">
        <f t="shared" si="3"/>
        <v/>
      </c>
      <c r="M24" s="78" t="str">
        <f t="shared" si="11"/>
        <v/>
      </c>
      <c r="N24" s="79" t="str">
        <f t="shared" si="12"/>
        <v/>
      </c>
      <c r="O24" s="80" t="str">
        <f t="shared" si="13"/>
        <v/>
      </c>
      <c r="P24" s="97" t="str">
        <f t="shared" si="10"/>
        <v/>
      </c>
      <c r="Q24" s="29"/>
    </row>
    <row r="25" spans="1:17" ht="19.5" thickBot="1" x14ac:dyDescent="0.45">
      <c r="A25" s="72">
        <v>16</v>
      </c>
      <c r="B25" s="73"/>
      <c r="C25" s="74"/>
      <c r="D25" s="75"/>
      <c r="E25" s="81"/>
      <c r="F25" s="77"/>
      <c r="G25" s="68" t="str">
        <f t="shared" si="4"/>
        <v/>
      </c>
      <c r="H25" s="68" t="str">
        <f t="shared" si="5"/>
        <v/>
      </c>
      <c r="I25" s="68" t="str">
        <f t="shared" si="6"/>
        <v/>
      </c>
      <c r="J25" s="78" t="str">
        <f t="shared" si="1"/>
        <v/>
      </c>
      <c r="K25" s="79" t="str">
        <f t="shared" si="2"/>
        <v/>
      </c>
      <c r="L25" s="80" t="str">
        <f t="shared" si="3"/>
        <v/>
      </c>
      <c r="M25" s="78" t="str">
        <f t="shared" si="11"/>
        <v/>
      </c>
      <c r="N25" s="79" t="str">
        <f t="shared" si="12"/>
        <v/>
      </c>
      <c r="O25" s="80" t="str">
        <f t="shared" si="13"/>
        <v/>
      </c>
      <c r="P25" s="97" t="str">
        <f t="shared" si="10"/>
        <v/>
      </c>
      <c r="Q25" s="29"/>
    </row>
    <row r="26" spans="1:17" ht="19.5" thickBot="1" x14ac:dyDescent="0.45">
      <c r="A26" s="72">
        <v>17</v>
      </c>
      <c r="B26" s="73"/>
      <c r="C26" s="74"/>
      <c r="D26" s="75"/>
      <c r="E26" s="81"/>
      <c r="F26" s="77"/>
      <c r="G26" s="68" t="str">
        <f t="shared" si="4"/>
        <v/>
      </c>
      <c r="H26" s="68" t="str">
        <f t="shared" si="5"/>
        <v/>
      </c>
      <c r="I26" s="68" t="str">
        <f t="shared" si="6"/>
        <v/>
      </c>
      <c r="J26" s="78" t="str">
        <f t="shared" si="1"/>
        <v/>
      </c>
      <c r="K26" s="79" t="str">
        <f t="shared" si="2"/>
        <v/>
      </c>
      <c r="L26" s="80" t="str">
        <f t="shared" si="3"/>
        <v/>
      </c>
      <c r="M26" s="78" t="str">
        <f t="shared" si="11"/>
        <v/>
      </c>
      <c r="N26" s="79" t="str">
        <f t="shared" si="12"/>
        <v/>
      </c>
      <c r="O26" s="80" t="str">
        <f t="shared" si="13"/>
        <v/>
      </c>
      <c r="P26" s="97" t="str">
        <f t="shared" si="10"/>
        <v/>
      </c>
      <c r="Q26" s="29"/>
    </row>
    <row r="27" spans="1:17" ht="19.5" thickBot="1" x14ac:dyDescent="0.45">
      <c r="A27" s="72">
        <v>18</v>
      </c>
      <c r="B27" s="73"/>
      <c r="C27" s="74"/>
      <c r="D27" s="75"/>
      <c r="E27" s="81"/>
      <c r="F27" s="77"/>
      <c r="G27" s="68" t="str">
        <f t="shared" si="4"/>
        <v/>
      </c>
      <c r="H27" s="68" t="str">
        <f t="shared" si="5"/>
        <v/>
      </c>
      <c r="I27" s="68" t="str">
        <f t="shared" si="6"/>
        <v/>
      </c>
      <c r="J27" s="78" t="str">
        <f t="shared" si="1"/>
        <v/>
      </c>
      <c r="K27" s="79" t="str">
        <f t="shared" si="2"/>
        <v/>
      </c>
      <c r="L27" s="80" t="str">
        <f t="shared" si="3"/>
        <v/>
      </c>
      <c r="M27" s="78" t="str">
        <f t="shared" si="11"/>
        <v/>
      </c>
      <c r="N27" s="79" t="str">
        <f t="shared" si="12"/>
        <v/>
      </c>
      <c r="O27" s="80" t="str">
        <f t="shared" si="13"/>
        <v/>
      </c>
      <c r="P27" s="97" t="str">
        <f t="shared" si="10"/>
        <v/>
      </c>
      <c r="Q27" s="29"/>
    </row>
    <row r="28" spans="1:17" ht="19.5" thickBot="1" x14ac:dyDescent="0.45">
      <c r="A28" s="72">
        <v>19</v>
      </c>
      <c r="B28" s="73"/>
      <c r="C28" s="74"/>
      <c r="D28" s="75"/>
      <c r="E28" s="81"/>
      <c r="F28" s="77"/>
      <c r="G28" s="68" t="str">
        <f t="shared" si="4"/>
        <v/>
      </c>
      <c r="H28" s="68" t="str">
        <f t="shared" si="5"/>
        <v/>
      </c>
      <c r="I28" s="68" t="str">
        <f t="shared" si="6"/>
        <v/>
      </c>
      <c r="J28" s="78" t="str">
        <f t="shared" si="1"/>
        <v/>
      </c>
      <c r="K28" s="79" t="str">
        <f t="shared" si="2"/>
        <v/>
      </c>
      <c r="L28" s="80" t="str">
        <f t="shared" si="3"/>
        <v/>
      </c>
      <c r="M28" s="78" t="str">
        <f t="shared" si="11"/>
        <v/>
      </c>
      <c r="N28" s="79" t="str">
        <f t="shared" si="12"/>
        <v/>
      </c>
      <c r="O28" s="80" t="str">
        <f t="shared" si="13"/>
        <v/>
      </c>
      <c r="P28" s="97" t="str">
        <f t="shared" si="10"/>
        <v/>
      </c>
      <c r="Q28" s="29"/>
    </row>
    <row r="29" spans="1:17" ht="19.5" thickBot="1" x14ac:dyDescent="0.45">
      <c r="A29" s="72">
        <v>20</v>
      </c>
      <c r="B29" s="73"/>
      <c r="C29" s="74"/>
      <c r="D29" s="75"/>
      <c r="E29" s="81"/>
      <c r="F29" s="77"/>
      <c r="G29" s="68" t="str">
        <f t="shared" si="4"/>
        <v/>
      </c>
      <c r="H29" s="68" t="str">
        <f t="shared" si="5"/>
        <v/>
      </c>
      <c r="I29" s="68" t="str">
        <f t="shared" si="6"/>
        <v/>
      </c>
      <c r="J29" s="78" t="str">
        <f t="shared" si="1"/>
        <v/>
      </c>
      <c r="K29" s="79" t="str">
        <f t="shared" si="2"/>
        <v/>
      </c>
      <c r="L29" s="80" t="str">
        <f t="shared" si="3"/>
        <v/>
      </c>
      <c r="M29" s="78" t="str">
        <f t="shared" si="11"/>
        <v/>
      </c>
      <c r="N29" s="79" t="str">
        <f t="shared" si="12"/>
        <v/>
      </c>
      <c r="O29" s="80" t="str">
        <f t="shared" si="13"/>
        <v/>
      </c>
      <c r="P29" s="97" t="str">
        <f t="shared" si="10"/>
        <v/>
      </c>
      <c r="Q29" s="29"/>
    </row>
    <row r="30" spans="1:17" ht="19.5" thickBot="1" x14ac:dyDescent="0.45">
      <c r="A30" s="72">
        <v>21</v>
      </c>
      <c r="B30" s="73"/>
      <c r="C30" s="74"/>
      <c r="D30" s="75"/>
      <c r="E30" s="81"/>
      <c r="F30" s="77"/>
      <c r="G30" s="68" t="str">
        <f t="shared" si="4"/>
        <v/>
      </c>
      <c r="H30" s="68" t="str">
        <f t="shared" si="5"/>
        <v/>
      </c>
      <c r="I30" s="68" t="str">
        <f t="shared" si="6"/>
        <v/>
      </c>
      <c r="J30" s="78" t="str">
        <f t="shared" si="1"/>
        <v/>
      </c>
      <c r="K30" s="79" t="str">
        <f t="shared" si="2"/>
        <v/>
      </c>
      <c r="L30" s="80" t="str">
        <f t="shared" si="3"/>
        <v/>
      </c>
      <c r="M30" s="78" t="str">
        <f t="shared" si="11"/>
        <v/>
      </c>
      <c r="N30" s="79" t="str">
        <f t="shared" si="12"/>
        <v/>
      </c>
      <c r="O30" s="80" t="str">
        <f t="shared" si="13"/>
        <v/>
      </c>
      <c r="P30" s="97" t="str">
        <f t="shared" si="10"/>
        <v/>
      </c>
      <c r="Q30" s="29"/>
    </row>
    <row r="31" spans="1:17" ht="19.5" thickBot="1" x14ac:dyDescent="0.45">
      <c r="A31" s="72">
        <v>22</v>
      </c>
      <c r="B31" s="73"/>
      <c r="C31" s="74"/>
      <c r="D31" s="75"/>
      <c r="E31" s="81"/>
      <c r="F31" s="77"/>
      <c r="G31" s="68" t="str">
        <f t="shared" si="4"/>
        <v/>
      </c>
      <c r="H31" s="68" t="str">
        <f t="shared" si="5"/>
        <v/>
      </c>
      <c r="I31" s="68" t="str">
        <f t="shared" si="6"/>
        <v/>
      </c>
      <c r="J31" s="78" t="str">
        <f t="shared" si="1"/>
        <v/>
      </c>
      <c r="K31" s="79" t="str">
        <f t="shared" si="2"/>
        <v/>
      </c>
      <c r="L31" s="80" t="str">
        <f t="shared" si="3"/>
        <v/>
      </c>
      <c r="M31" s="78" t="str">
        <f t="shared" si="11"/>
        <v/>
      </c>
      <c r="N31" s="79" t="str">
        <f t="shared" si="12"/>
        <v/>
      </c>
      <c r="O31" s="80" t="str">
        <f t="shared" si="13"/>
        <v/>
      </c>
      <c r="P31" s="97" t="str">
        <f t="shared" si="10"/>
        <v/>
      </c>
      <c r="Q31" s="29"/>
    </row>
    <row r="32" spans="1:17" ht="19.5" thickBot="1" x14ac:dyDescent="0.45">
      <c r="A32" s="72">
        <v>23</v>
      </c>
      <c r="B32" s="73"/>
      <c r="C32" s="74"/>
      <c r="D32" s="75"/>
      <c r="E32" s="81"/>
      <c r="F32" s="77"/>
      <c r="G32" s="68" t="str">
        <f t="shared" si="4"/>
        <v/>
      </c>
      <c r="H32" s="68" t="str">
        <f t="shared" si="5"/>
        <v/>
      </c>
      <c r="I32" s="68" t="str">
        <f t="shared" si="6"/>
        <v/>
      </c>
      <c r="J32" s="78" t="str">
        <f t="shared" si="1"/>
        <v/>
      </c>
      <c r="K32" s="79" t="str">
        <f t="shared" si="2"/>
        <v/>
      </c>
      <c r="L32" s="80" t="str">
        <f t="shared" si="3"/>
        <v/>
      </c>
      <c r="M32" s="78" t="str">
        <f t="shared" si="11"/>
        <v/>
      </c>
      <c r="N32" s="79" t="str">
        <f t="shared" si="12"/>
        <v/>
      </c>
      <c r="O32" s="80" t="str">
        <f t="shared" si="13"/>
        <v/>
      </c>
      <c r="P32" s="97" t="str">
        <f t="shared" si="10"/>
        <v/>
      </c>
      <c r="Q32" s="29"/>
    </row>
    <row r="33" spans="1:17" ht="19.5" thickBot="1" x14ac:dyDescent="0.45">
      <c r="A33" s="72">
        <v>24</v>
      </c>
      <c r="B33" s="73"/>
      <c r="C33" s="74"/>
      <c r="D33" s="75"/>
      <c r="E33" s="81"/>
      <c r="F33" s="77"/>
      <c r="G33" s="68" t="str">
        <f t="shared" si="4"/>
        <v/>
      </c>
      <c r="H33" s="68" t="str">
        <f t="shared" si="5"/>
        <v/>
      </c>
      <c r="I33" s="68" t="str">
        <f t="shared" si="6"/>
        <v/>
      </c>
      <c r="J33" s="78" t="str">
        <f t="shared" si="1"/>
        <v/>
      </c>
      <c r="K33" s="79" t="str">
        <f t="shared" si="2"/>
        <v/>
      </c>
      <c r="L33" s="80" t="str">
        <f t="shared" si="3"/>
        <v/>
      </c>
      <c r="M33" s="78" t="str">
        <f t="shared" si="11"/>
        <v/>
      </c>
      <c r="N33" s="79" t="str">
        <f t="shared" si="12"/>
        <v/>
      </c>
      <c r="O33" s="80" t="str">
        <f t="shared" si="13"/>
        <v/>
      </c>
      <c r="P33" s="97" t="str">
        <f t="shared" si="10"/>
        <v/>
      </c>
      <c r="Q33" s="29"/>
    </row>
    <row r="34" spans="1:17" ht="19.5" thickBot="1" x14ac:dyDescent="0.45">
      <c r="A34" s="72">
        <v>25</v>
      </c>
      <c r="B34" s="73"/>
      <c r="C34" s="74"/>
      <c r="D34" s="75"/>
      <c r="E34" s="81"/>
      <c r="F34" s="77"/>
      <c r="G34" s="68" t="str">
        <f t="shared" si="4"/>
        <v/>
      </c>
      <c r="H34" s="68" t="str">
        <f t="shared" si="5"/>
        <v/>
      </c>
      <c r="I34" s="68" t="str">
        <f t="shared" si="6"/>
        <v/>
      </c>
      <c r="J34" s="78" t="str">
        <f t="shared" si="1"/>
        <v/>
      </c>
      <c r="K34" s="79" t="str">
        <f t="shared" si="2"/>
        <v/>
      </c>
      <c r="L34" s="80" t="str">
        <f t="shared" si="3"/>
        <v/>
      </c>
      <c r="M34" s="78" t="str">
        <f t="shared" si="11"/>
        <v/>
      </c>
      <c r="N34" s="79" t="str">
        <f t="shared" si="12"/>
        <v/>
      </c>
      <c r="O34" s="80" t="str">
        <f t="shared" si="13"/>
        <v/>
      </c>
      <c r="P34" s="97" t="str">
        <f t="shared" si="10"/>
        <v/>
      </c>
      <c r="Q34" s="29"/>
    </row>
    <row r="35" spans="1:17" ht="19.5" thickBot="1" x14ac:dyDescent="0.45">
      <c r="A35" s="72">
        <v>26</v>
      </c>
      <c r="B35" s="73"/>
      <c r="C35" s="74"/>
      <c r="D35" s="75"/>
      <c r="E35" s="81"/>
      <c r="F35" s="77"/>
      <c r="G35" s="68" t="str">
        <f t="shared" si="4"/>
        <v/>
      </c>
      <c r="H35" s="68" t="str">
        <f t="shared" si="5"/>
        <v/>
      </c>
      <c r="I35" s="68" t="str">
        <f t="shared" si="6"/>
        <v/>
      </c>
      <c r="J35" s="78" t="str">
        <f t="shared" si="1"/>
        <v/>
      </c>
      <c r="K35" s="79" t="str">
        <f t="shared" si="2"/>
        <v/>
      </c>
      <c r="L35" s="80" t="str">
        <f t="shared" si="3"/>
        <v/>
      </c>
      <c r="M35" s="78" t="str">
        <f t="shared" si="11"/>
        <v/>
      </c>
      <c r="N35" s="79" t="str">
        <f t="shared" si="12"/>
        <v/>
      </c>
      <c r="O35" s="80" t="str">
        <f t="shared" si="13"/>
        <v/>
      </c>
      <c r="P35" s="97" t="str">
        <f t="shared" si="10"/>
        <v/>
      </c>
      <c r="Q35" s="29"/>
    </row>
    <row r="36" spans="1:17" ht="19.5" thickBot="1" x14ac:dyDescent="0.45">
      <c r="A36" s="72">
        <v>27</v>
      </c>
      <c r="B36" s="73"/>
      <c r="C36" s="74"/>
      <c r="D36" s="75"/>
      <c r="E36" s="81"/>
      <c r="F36" s="77"/>
      <c r="G36" s="68" t="str">
        <f t="shared" si="4"/>
        <v/>
      </c>
      <c r="H36" s="68" t="str">
        <f t="shared" si="5"/>
        <v/>
      </c>
      <c r="I36" s="68" t="str">
        <f t="shared" si="6"/>
        <v/>
      </c>
      <c r="J36" s="78" t="str">
        <f t="shared" si="1"/>
        <v/>
      </c>
      <c r="K36" s="79" t="str">
        <f t="shared" si="2"/>
        <v/>
      </c>
      <c r="L36" s="80" t="str">
        <f t="shared" si="3"/>
        <v/>
      </c>
      <c r="M36" s="78" t="str">
        <f t="shared" si="11"/>
        <v/>
      </c>
      <c r="N36" s="79" t="str">
        <f t="shared" si="12"/>
        <v/>
      </c>
      <c r="O36" s="80" t="str">
        <f t="shared" si="13"/>
        <v/>
      </c>
      <c r="P36" s="97" t="str">
        <f t="shared" si="10"/>
        <v/>
      </c>
      <c r="Q36" s="29"/>
    </row>
    <row r="37" spans="1:17" ht="19.5" thickBot="1" x14ac:dyDescent="0.45">
      <c r="A37" s="72">
        <v>28</v>
      </c>
      <c r="B37" s="73"/>
      <c r="C37" s="74"/>
      <c r="D37" s="75"/>
      <c r="E37" s="81"/>
      <c r="F37" s="77"/>
      <c r="G37" s="68" t="str">
        <f t="shared" si="4"/>
        <v/>
      </c>
      <c r="H37" s="68" t="str">
        <f t="shared" si="5"/>
        <v/>
      </c>
      <c r="I37" s="68" t="str">
        <f t="shared" si="6"/>
        <v/>
      </c>
      <c r="J37" s="78" t="str">
        <f t="shared" si="1"/>
        <v/>
      </c>
      <c r="K37" s="79" t="str">
        <f t="shared" si="2"/>
        <v/>
      </c>
      <c r="L37" s="80" t="str">
        <f t="shared" si="3"/>
        <v/>
      </c>
      <c r="M37" s="78" t="str">
        <f t="shared" si="11"/>
        <v/>
      </c>
      <c r="N37" s="79" t="str">
        <f t="shared" si="12"/>
        <v/>
      </c>
      <c r="O37" s="80" t="str">
        <f t="shared" si="13"/>
        <v/>
      </c>
      <c r="P37" s="97" t="str">
        <f t="shared" si="10"/>
        <v/>
      </c>
      <c r="Q37" s="29"/>
    </row>
    <row r="38" spans="1:17" ht="19.5" thickBot="1" x14ac:dyDescent="0.45">
      <c r="A38" s="72">
        <v>29</v>
      </c>
      <c r="B38" s="73"/>
      <c r="C38" s="74"/>
      <c r="D38" s="75"/>
      <c r="E38" s="81"/>
      <c r="F38" s="77"/>
      <c r="G38" s="68" t="str">
        <f t="shared" si="4"/>
        <v/>
      </c>
      <c r="H38" s="68" t="str">
        <f t="shared" si="5"/>
        <v/>
      </c>
      <c r="I38" s="68" t="str">
        <f t="shared" si="6"/>
        <v/>
      </c>
      <c r="J38" s="78" t="str">
        <f t="shared" si="1"/>
        <v/>
      </c>
      <c r="K38" s="79" t="str">
        <f t="shared" si="2"/>
        <v/>
      </c>
      <c r="L38" s="80" t="str">
        <f t="shared" si="3"/>
        <v/>
      </c>
      <c r="M38" s="78" t="str">
        <f t="shared" si="11"/>
        <v/>
      </c>
      <c r="N38" s="79" t="str">
        <f t="shared" si="12"/>
        <v/>
      </c>
      <c r="O38" s="80" t="str">
        <f t="shared" si="13"/>
        <v/>
      </c>
      <c r="P38" s="97" t="str">
        <f t="shared" si="10"/>
        <v/>
      </c>
      <c r="Q38" s="29"/>
    </row>
    <row r="39" spans="1:17" ht="19.5" thickBot="1" x14ac:dyDescent="0.45">
      <c r="A39" s="72">
        <v>30</v>
      </c>
      <c r="B39" s="73"/>
      <c r="C39" s="74"/>
      <c r="D39" s="75"/>
      <c r="E39" s="81"/>
      <c r="F39" s="77"/>
      <c r="G39" s="68" t="str">
        <f t="shared" si="4"/>
        <v/>
      </c>
      <c r="H39" s="68" t="str">
        <f t="shared" si="5"/>
        <v/>
      </c>
      <c r="I39" s="68" t="str">
        <f t="shared" si="6"/>
        <v/>
      </c>
      <c r="J39" s="78" t="str">
        <f t="shared" si="1"/>
        <v/>
      </c>
      <c r="K39" s="79" t="str">
        <f t="shared" si="2"/>
        <v/>
      </c>
      <c r="L39" s="80" t="str">
        <f t="shared" si="3"/>
        <v/>
      </c>
      <c r="M39" s="78" t="str">
        <f t="shared" si="11"/>
        <v/>
      </c>
      <c r="N39" s="79" t="str">
        <f t="shared" si="12"/>
        <v/>
      </c>
      <c r="O39" s="80" t="str">
        <f t="shared" si="13"/>
        <v/>
      </c>
      <c r="P39" s="97" t="str">
        <f t="shared" si="10"/>
        <v/>
      </c>
      <c r="Q39" s="29"/>
    </row>
    <row r="40" spans="1:17" ht="19.5" thickBot="1" x14ac:dyDescent="0.45">
      <c r="A40" s="72">
        <v>31</v>
      </c>
      <c r="B40" s="73"/>
      <c r="C40" s="74"/>
      <c r="D40" s="75"/>
      <c r="E40" s="81"/>
      <c r="F40" s="77"/>
      <c r="G40" s="68" t="str">
        <f t="shared" si="4"/>
        <v/>
      </c>
      <c r="H40" s="68" t="str">
        <f t="shared" si="5"/>
        <v/>
      </c>
      <c r="I40" s="68" t="str">
        <f t="shared" si="6"/>
        <v/>
      </c>
      <c r="J40" s="78" t="str">
        <f t="shared" si="1"/>
        <v/>
      </c>
      <c r="K40" s="79" t="str">
        <f t="shared" si="2"/>
        <v/>
      </c>
      <c r="L40" s="80" t="str">
        <f t="shared" si="3"/>
        <v/>
      </c>
      <c r="M40" s="78" t="str">
        <f t="shared" si="11"/>
        <v/>
      </c>
      <c r="N40" s="79" t="str">
        <f t="shared" si="12"/>
        <v/>
      </c>
      <c r="O40" s="80" t="str">
        <f t="shared" si="13"/>
        <v/>
      </c>
      <c r="P40" s="97" t="str">
        <f t="shared" si="10"/>
        <v/>
      </c>
      <c r="Q40" s="29"/>
    </row>
    <row r="41" spans="1:17" ht="19.5" thickBot="1" x14ac:dyDescent="0.45">
      <c r="A41" s="72">
        <v>32</v>
      </c>
      <c r="B41" s="73"/>
      <c r="C41" s="74"/>
      <c r="D41" s="75"/>
      <c r="E41" s="81"/>
      <c r="F41" s="77"/>
      <c r="G41" s="68" t="str">
        <f t="shared" si="4"/>
        <v/>
      </c>
      <c r="H41" s="68" t="str">
        <f t="shared" si="5"/>
        <v/>
      </c>
      <c r="I41" s="68" t="str">
        <f t="shared" si="6"/>
        <v/>
      </c>
      <c r="J41" s="78" t="str">
        <f t="shared" si="1"/>
        <v/>
      </c>
      <c r="K41" s="79" t="str">
        <f t="shared" si="2"/>
        <v/>
      </c>
      <c r="L41" s="80" t="str">
        <f t="shared" si="3"/>
        <v/>
      </c>
      <c r="M41" s="78" t="str">
        <f t="shared" si="11"/>
        <v/>
      </c>
      <c r="N41" s="79" t="str">
        <f t="shared" si="12"/>
        <v/>
      </c>
      <c r="O41" s="80" t="str">
        <f t="shared" si="13"/>
        <v/>
      </c>
      <c r="P41" s="97" t="str">
        <f t="shared" si="10"/>
        <v/>
      </c>
      <c r="Q41" s="29"/>
    </row>
    <row r="42" spans="1:17" ht="19.5" thickBot="1" x14ac:dyDescent="0.45">
      <c r="A42" s="72">
        <v>33</v>
      </c>
      <c r="B42" s="73"/>
      <c r="C42" s="74"/>
      <c r="D42" s="75"/>
      <c r="E42" s="81"/>
      <c r="F42" s="77"/>
      <c r="G42" s="68" t="str">
        <f t="shared" si="4"/>
        <v/>
      </c>
      <c r="H42" s="68" t="str">
        <f t="shared" si="5"/>
        <v/>
      </c>
      <c r="I42" s="68" t="str">
        <f t="shared" si="6"/>
        <v/>
      </c>
      <c r="J42" s="78" t="str">
        <f t="shared" ref="J42:J59" si="14">IF(G41="","",G41*$J$7/100)</f>
        <v/>
      </c>
      <c r="K42" s="79" t="str">
        <f t="shared" ref="K42:K59" si="15">IF(H41="","",H41*$J$7/100)</f>
        <v/>
      </c>
      <c r="L42" s="80" t="str">
        <f t="shared" ref="L42:L59" si="16">IF(I41="","",I41*$J$7/100)</f>
        <v/>
      </c>
      <c r="M42" s="78" t="str">
        <f t="shared" si="11"/>
        <v/>
      </c>
      <c r="N42" s="79" t="str">
        <f t="shared" si="12"/>
        <v/>
      </c>
      <c r="O42" s="80" t="str">
        <f t="shared" si="13"/>
        <v/>
      </c>
      <c r="P42" s="97" t="str">
        <f t="shared" si="10"/>
        <v/>
      </c>
      <c r="Q42" s="29"/>
    </row>
    <row r="43" spans="1:17" ht="19.5" thickBot="1" x14ac:dyDescent="0.45">
      <c r="A43" s="72">
        <v>34</v>
      </c>
      <c r="B43" s="73"/>
      <c r="C43" s="74"/>
      <c r="D43" s="75"/>
      <c r="E43" s="81"/>
      <c r="F43" s="77"/>
      <c r="G43" s="68" t="str">
        <f t="shared" si="4"/>
        <v/>
      </c>
      <c r="H43" s="68" t="str">
        <f t="shared" si="5"/>
        <v/>
      </c>
      <c r="I43" s="68" t="str">
        <f t="shared" si="6"/>
        <v/>
      </c>
      <c r="J43" s="78" t="str">
        <f t="shared" si="14"/>
        <v/>
      </c>
      <c r="K43" s="79" t="str">
        <f t="shared" si="15"/>
        <v/>
      </c>
      <c r="L43" s="80" t="str">
        <f t="shared" si="16"/>
        <v/>
      </c>
      <c r="M43" s="78" t="str">
        <f>IF(D43="","",J43*D43)</f>
        <v/>
      </c>
      <c r="N43" s="79" t="str">
        <f t="shared" si="12"/>
        <v/>
      </c>
      <c r="O43" s="80" t="str">
        <f t="shared" si="13"/>
        <v/>
      </c>
      <c r="P43" s="97" t="str">
        <f t="shared" si="10"/>
        <v/>
      </c>
      <c r="Q43" s="29"/>
    </row>
    <row r="44" spans="1:17" ht="19.5" thickBot="1" x14ac:dyDescent="0.45">
      <c r="A44" s="72">
        <v>35</v>
      </c>
      <c r="B44" s="73"/>
      <c r="C44" s="74"/>
      <c r="D44" s="75"/>
      <c r="E44" s="81"/>
      <c r="F44" s="77"/>
      <c r="G44" s="68" t="str">
        <f t="shared" si="4"/>
        <v/>
      </c>
      <c r="H44" s="68" t="str">
        <f t="shared" si="5"/>
        <v/>
      </c>
      <c r="I44" s="68" t="str">
        <f t="shared" si="6"/>
        <v/>
      </c>
      <c r="J44" s="78" t="str">
        <f t="shared" si="14"/>
        <v/>
      </c>
      <c r="K44" s="79" t="str">
        <f t="shared" si="15"/>
        <v/>
      </c>
      <c r="L44" s="80" t="str">
        <f t="shared" si="16"/>
        <v/>
      </c>
      <c r="M44" s="78" t="str">
        <f t="shared" si="11"/>
        <v/>
      </c>
      <c r="N44" s="79" t="str">
        <f t="shared" si="12"/>
        <v/>
      </c>
      <c r="O44" s="80" t="str">
        <f t="shared" si="13"/>
        <v/>
      </c>
      <c r="P44" s="97" t="str">
        <f t="shared" si="10"/>
        <v/>
      </c>
    </row>
    <row r="45" spans="1:17" ht="19.5" thickBot="1" x14ac:dyDescent="0.45">
      <c r="A45" s="72">
        <v>36</v>
      </c>
      <c r="B45" s="73"/>
      <c r="C45" s="74"/>
      <c r="D45" s="75"/>
      <c r="E45" s="81"/>
      <c r="F45" s="77"/>
      <c r="G45" s="68" t="str">
        <f t="shared" si="4"/>
        <v/>
      </c>
      <c r="H45" s="68" t="str">
        <f t="shared" si="5"/>
        <v/>
      </c>
      <c r="I45" s="68" t="str">
        <f t="shared" si="6"/>
        <v/>
      </c>
      <c r="J45" s="78" t="str">
        <f t="shared" si="14"/>
        <v/>
      </c>
      <c r="K45" s="79" t="str">
        <f t="shared" si="15"/>
        <v/>
      </c>
      <c r="L45" s="80" t="str">
        <f t="shared" si="16"/>
        <v/>
      </c>
      <c r="M45" s="78" t="str">
        <f>IF(D45="","",J45*D45)</f>
        <v/>
      </c>
      <c r="N45" s="79" t="str">
        <f t="shared" si="12"/>
        <v/>
      </c>
      <c r="O45" s="80" t="str">
        <f t="shared" si="13"/>
        <v/>
      </c>
      <c r="P45" s="97" t="str">
        <f t="shared" si="10"/>
        <v/>
      </c>
    </row>
    <row r="46" spans="1:17" ht="19.5" thickBot="1" x14ac:dyDescent="0.45">
      <c r="A46" s="72">
        <v>37</v>
      </c>
      <c r="B46" s="73"/>
      <c r="C46" s="74"/>
      <c r="D46" s="75"/>
      <c r="E46" s="81"/>
      <c r="F46" s="77"/>
      <c r="G46" s="68" t="str">
        <f t="shared" si="4"/>
        <v/>
      </c>
      <c r="H46" s="68" t="str">
        <f t="shared" si="5"/>
        <v/>
      </c>
      <c r="I46" s="68" t="str">
        <f t="shared" si="6"/>
        <v/>
      </c>
      <c r="J46" s="78" t="str">
        <f t="shared" si="14"/>
        <v/>
      </c>
      <c r="K46" s="79" t="str">
        <f t="shared" si="15"/>
        <v/>
      </c>
      <c r="L46" s="80" t="str">
        <f t="shared" si="16"/>
        <v/>
      </c>
      <c r="M46" s="78" t="str">
        <f t="shared" si="11"/>
        <v/>
      </c>
      <c r="N46" s="79" t="str">
        <f t="shared" si="12"/>
        <v/>
      </c>
      <c r="O46" s="80" t="str">
        <f t="shared" si="13"/>
        <v/>
      </c>
      <c r="P46" s="97" t="str">
        <f t="shared" si="10"/>
        <v/>
      </c>
    </row>
    <row r="47" spans="1:17" ht="19.5" thickBot="1" x14ac:dyDescent="0.45">
      <c r="A47" s="72">
        <v>38</v>
      </c>
      <c r="B47" s="73"/>
      <c r="C47" s="74"/>
      <c r="D47" s="75"/>
      <c r="E47" s="81"/>
      <c r="F47" s="77"/>
      <c r="G47" s="68" t="str">
        <f t="shared" si="4"/>
        <v/>
      </c>
      <c r="H47" s="68" t="str">
        <f t="shared" si="5"/>
        <v/>
      </c>
      <c r="I47" s="68" t="str">
        <f t="shared" si="6"/>
        <v/>
      </c>
      <c r="J47" s="78" t="str">
        <f t="shared" si="14"/>
        <v/>
      </c>
      <c r="K47" s="79" t="str">
        <f t="shared" si="15"/>
        <v/>
      </c>
      <c r="L47" s="80" t="str">
        <f t="shared" si="16"/>
        <v/>
      </c>
      <c r="M47" s="78" t="str">
        <f t="shared" si="11"/>
        <v/>
      </c>
      <c r="N47" s="79" t="str">
        <f t="shared" si="12"/>
        <v/>
      </c>
      <c r="O47" s="80" t="str">
        <f t="shared" si="13"/>
        <v/>
      </c>
      <c r="P47" s="97" t="str">
        <f t="shared" si="10"/>
        <v/>
      </c>
    </row>
    <row r="48" spans="1:17" ht="19.5" thickBot="1" x14ac:dyDescent="0.45">
      <c r="A48" s="72">
        <v>39</v>
      </c>
      <c r="B48" s="73"/>
      <c r="C48" s="74"/>
      <c r="D48" s="75"/>
      <c r="E48" s="81"/>
      <c r="F48" s="77"/>
      <c r="G48" s="68" t="str">
        <f t="shared" si="4"/>
        <v/>
      </c>
      <c r="H48" s="68" t="str">
        <f t="shared" si="5"/>
        <v/>
      </c>
      <c r="I48" s="68" t="str">
        <f t="shared" si="6"/>
        <v/>
      </c>
      <c r="J48" s="78" t="str">
        <f t="shared" si="14"/>
        <v/>
      </c>
      <c r="K48" s="79" t="str">
        <f t="shared" si="15"/>
        <v/>
      </c>
      <c r="L48" s="80" t="str">
        <f t="shared" si="16"/>
        <v/>
      </c>
      <c r="M48" s="78" t="str">
        <f t="shared" si="11"/>
        <v/>
      </c>
      <c r="N48" s="79" t="str">
        <f t="shared" si="12"/>
        <v/>
      </c>
      <c r="O48" s="80" t="str">
        <f t="shared" si="13"/>
        <v/>
      </c>
      <c r="P48" s="97" t="str">
        <f t="shared" si="10"/>
        <v/>
      </c>
    </row>
    <row r="49" spans="1:16" ht="19.5" thickBot="1" x14ac:dyDescent="0.45">
      <c r="A49" s="72">
        <v>40</v>
      </c>
      <c r="B49" s="73"/>
      <c r="C49" s="74"/>
      <c r="D49" s="75"/>
      <c r="E49" s="81"/>
      <c r="F49" s="77"/>
      <c r="G49" s="68" t="str">
        <f t="shared" si="4"/>
        <v/>
      </c>
      <c r="H49" s="68" t="str">
        <f t="shared" si="5"/>
        <v/>
      </c>
      <c r="I49" s="68" t="str">
        <f t="shared" si="6"/>
        <v/>
      </c>
      <c r="J49" s="78" t="str">
        <f t="shared" si="14"/>
        <v/>
      </c>
      <c r="K49" s="79" t="str">
        <f t="shared" si="15"/>
        <v/>
      </c>
      <c r="L49" s="80" t="str">
        <f t="shared" si="16"/>
        <v/>
      </c>
      <c r="M49" s="78" t="str">
        <f t="shared" si="11"/>
        <v/>
      </c>
      <c r="N49" s="79" t="str">
        <f t="shared" si="12"/>
        <v/>
      </c>
      <c r="O49" s="80" t="str">
        <f t="shared" si="13"/>
        <v/>
      </c>
      <c r="P49" s="97" t="str">
        <f t="shared" si="10"/>
        <v/>
      </c>
    </row>
    <row r="50" spans="1:16" ht="19.5" thickBot="1" x14ac:dyDescent="0.45">
      <c r="A50" s="72">
        <v>41</v>
      </c>
      <c r="B50" s="73"/>
      <c r="C50" s="74"/>
      <c r="D50" s="75"/>
      <c r="E50" s="81"/>
      <c r="F50" s="77"/>
      <c r="G50" s="68" t="str">
        <f t="shared" si="4"/>
        <v/>
      </c>
      <c r="H50" s="68" t="str">
        <f t="shared" si="5"/>
        <v/>
      </c>
      <c r="I50" s="68" t="str">
        <f t="shared" si="6"/>
        <v/>
      </c>
      <c r="J50" s="78" t="str">
        <f t="shared" si="14"/>
        <v/>
      </c>
      <c r="K50" s="79" t="str">
        <f t="shared" si="15"/>
        <v/>
      </c>
      <c r="L50" s="80" t="str">
        <f t="shared" si="16"/>
        <v/>
      </c>
      <c r="M50" s="78" t="str">
        <f t="shared" si="11"/>
        <v/>
      </c>
      <c r="N50" s="79" t="str">
        <f t="shared" si="12"/>
        <v/>
      </c>
      <c r="O50" s="80" t="str">
        <f t="shared" si="13"/>
        <v/>
      </c>
      <c r="P50" s="97" t="str">
        <f t="shared" si="10"/>
        <v/>
      </c>
    </row>
    <row r="51" spans="1:16" ht="19.5" thickBot="1" x14ac:dyDescent="0.45">
      <c r="A51" s="72">
        <v>42</v>
      </c>
      <c r="B51" s="73"/>
      <c r="C51" s="74"/>
      <c r="D51" s="75"/>
      <c r="E51" s="81"/>
      <c r="F51" s="77"/>
      <c r="G51" s="68" t="str">
        <f t="shared" si="4"/>
        <v/>
      </c>
      <c r="H51" s="68" t="str">
        <f t="shared" si="5"/>
        <v/>
      </c>
      <c r="I51" s="68" t="str">
        <f t="shared" si="6"/>
        <v/>
      </c>
      <c r="J51" s="78" t="str">
        <f t="shared" si="14"/>
        <v/>
      </c>
      <c r="K51" s="79" t="str">
        <f t="shared" si="15"/>
        <v/>
      </c>
      <c r="L51" s="80" t="str">
        <f t="shared" si="16"/>
        <v/>
      </c>
      <c r="M51" s="78" t="str">
        <f t="shared" si="11"/>
        <v/>
      </c>
      <c r="N51" s="79" t="str">
        <f t="shared" si="12"/>
        <v/>
      </c>
      <c r="O51" s="80" t="str">
        <f t="shared" si="13"/>
        <v/>
      </c>
      <c r="P51" s="97" t="str">
        <f t="shared" si="10"/>
        <v/>
      </c>
    </row>
    <row r="52" spans="1:16" ht="19.5" thickBot="1" x14ac:dyDescent="0.45">
      <c r="A52" s="72">
        <v>43</v>
      </c>
      <c r="B52" s="73"/>
      <c r="C52" s="74"/>
      <c r="D52" s="75"/>
      <c r="E52" s="81"/>
      <c r="F52" s="77"/>
      <c r="G52" s="68" t="str">
        <f t="shared" si="4"/>
        <v/>
      </c>
      <c r="H52" s="68" t="str">
        <f t="shared" si="5"/>
        <v/>
      </c>
      <c r="I52" s="68" t="str">
        <f t="shared" si="6"/>
        <v/>
      </c>
      <c r="J52" s="78" t="str">
        <f t="shared" si="14"/>
        <v/>
      </c>
      <c r="K52" s="79" t="str">
        <f t="shared" si="15"/>
        <v/>
      </c>
      <c r="L52" s="80" t="str">
        <f t="shared" si="16"/>
        <v/>
      </c>
      <c r="M52" s="78" t="str">
        <f t="shared" si="11"/>
        <v/>
      </c>
      <c r="N52" s="79" t="str">
        <f t="shared" si="12"/>
        <v/>
      </c>
      <c r="O52" s="80" t="str">
        <f t="shared" si="13"/>
        <v/>
      </c>
      <c r="P52" s="97" t="str">
        <f t="shared" si="10"/>
        <v/>
      </c>
    </row>
    <row r="53" spans="1:16" ht="19.5" thickBot="1" x14ac:dyDescent="0.45">
      <c r="A53" s="72">
        <v>44</v>
      </c>
      <c r="B53" s="73"/>
      <c r="C53" s="74"/>
      <c r="D53" s="75"/>
      <c r="E53" s="81"/>
      <c r="F53" s="77"/>
      <c r="G53" s="68" t="str">
        <f t="shared" si="4"/>
        <v/>
      </c>
      <c r="H53" s="68" t="str">
        <f t="shared" si="5"/>
        <v/>
      </c>
      <c r="I53" s="68" t="str">
        <f t="shared" si="6"/>
        <v/>
      </c>
      <c r="J53" s="78" t="str">
        <f t="shared" si="14"/>
        <v/>
      </c>
      <c r="K53" s="79" t="str">
        <f t="shared" si="15"/>
        <v/>
      </c>
      <c r="L53" s="80" t="str">
        <f t="shared" si="16"/>
        <v/>
      </c>
      <c r="M53" s="78" t="str">
        <f t="shared" si="11"/>
        <v/>
      </c>
      <c r="N53" s="79" t="str">
        <f t="shared" si="12"/>
        <v/>
      </c>
      <c r="O53" s="80" t="str">
        <f t="shared" si="13"/>
        <v/>
      </c>
      <c r="P53" s="97" t="str">
        <f t="shared" si="10"/>
        <v/>
      </c>
    </row>
    <row r="54" spans="1:16" ht="19.5" thickBot="1" x14ac:dyDescent="0.45">
      <c r="A54" s="72">
        <v>45</v>
      </c>
      <c r="B54" s="73"/>
      <c r="C54" s="74"/>
      <c r="D54" s="75"/>
      <c r="E54" s="81"/>
      <c r="F54" s="77"/>
      <c r="G54" s="68" t="str">
        <f t="shared" si="4"/>
        <v/>
      </c>
      <c r="H54" s="68" t="str">
        <f t="shared" si="5"/>
        <v/>
      </c>
      <c r="I54" s="68" t="str">
        <f t="shared" si="6"/>
        <v/>
      </c>
      <c r="J54" s="78" t="str">
        <f t="shared" si="14"/>
        <v/>
      </c>
      <c r="K54" s="79" t="str">
        <f t="shared" si="15"/>
        <v/>
      </c>
      <c r="L54" s="80" t="str">
        <f t="shared" si="16"/>
        <v/>
      </c>
      <c r="M54" s="78" t="str">
        <f t="shared" si="11"/>
        <v/>
      </c>
      <c r="N54" s="79" t="str">
        <f t="shared" si="12"/>
        <v/>
      </c>
      <c r="O54" s="80" t="str">
        <f t="shared" si="13"/>
        <v/>
      </c>
      <c r="P54" s="97" t="str">
        <f t="shared" si="10"/>
        <v/>
      </c>
    </row>
    <row r="55" spans="1:16" ht="19.5" thickBot="1" x14ac:dyDescent="0.45">
      <c r="A55" s="72">
        <v>46</v>
      </c>
      <c r="B55" s="73"/>
      <c r="C55" s="74"/>
      <c r="D55" s="75"/>
      <c r="E55" s="81"/>
      <c r="F55" s="77"/>
      <c r="G55" s="68" t="str">
        <f t="shared" si="4"/>
        <v/>
      </c>
      <c r="H55" s="68" t="str">
        <f t="shared" si="5"/>
        <v/>
      </c>
      <c r="I55" s="68" t="str">
        <f t="shared" si="6"/>
        <v/>
      </c>
      <c r="J55" s="78" t="str">
        <f t="shared" si="14"/>
        <v/>
      </c>
      <c r="K55" s="79" t="str">
        <f t="shared" si="15"/>
        <v/>
      </c>
      <c r="L55" s="80" t="str">
        <f t="shared" si="16"/>
        <v/>
      </c>
      <c r="M55" s="78" t="str">
        <f t="shared" si="11"/>
        <v/>
      </c>
      <c r="N55" s="79" t="str">
        <f t="shared" si="12"/>
        <v/>
      </c>
      <c r="O55" s="80" t="str">
        <f t="shared" si="13"/>
        <v/>
      </c>
      <c r="P55" s="97" t="str">
        <f t="shared" si="10"/>
        <v/>
      </c>
    </row>
    <row r="56" spans="1:16" ht="19.5" thickBot="1" x14ac:dyDescent="0.45">
      <c r="A56" s="72">
        <v>47</v>
      </c>
      <c r="B56" s="73"/>
      <c r="C56" s="74"/>
      <c r="D56" s="75"/>
      <c r="E56" s="81"/>
      <c r="F56" s="77"/>
      <c r="G56" s="68" t="str">
        <f t="shared" si="4"/>
        <v/>
      </c>
      <c r="H56" s="68" t="str">
        <f t="shared" si="5"/>
        <v/>
      </c>
      <c r="I56" s="68" t="str">
        <f t="shared" si="6"/>
        <v/>
      </c>
      <c r="J56" s="78" t="str">
        <f t="shared" si="14"/>
        <v/>
      </c>
      <c r="K56" s="79" t="str">
        <f t="shared" si="15"/>
        <v/>
      </c>
      <c r="L56" s="80" t="str">
        <f t="shared" si="16"/>
        <v/>
      </c>
      <c r="M56" s="78" t="str">
        <f t="shared" si="11"/>
        <v/>
      </c>
      <c r="N56" s="79" t="str">
        <f t="shared" si="12"/>
        <v/>
      </c>
      <c r="O56" s="80" t="str">
        <f t="shared" si="13"/>
        <v/>
      </c>
      <c r="P56" s="97" t="str">
        <f t="shared" si="10"/>
        <v/>
      </c>
    </row>
    <row r="57" spans="1:16" ht="19.5" thickBot="1" x14ac:dyDescent="0.45">
      <c r="A57" s="72">
        <v>48</v>
      </c>
      <c r="B57" s="73"/>
      <c r="C57" s="74"/>
      <c r="D57" s="75"/>
      <c r="E57" s="81"/>
      <c r="F57" s="77"/>
      <c r="G57" s="68" t="str">
        <f t="shared" si="4"/>
        <v/>
      </c>
      <c r="H57" s="68" t="str">
        <f t="shared" si="5"/>
        <v/>
      </c>
      <c r="I57" s="68" t="str">
        <f t="shared" si="6"/>
        <v/>
      </c>
      <c r="J57" s="78" t="str">
        <f t="shared" si="14"/>
        <v/>
      </c>
      <c r="K57" s="79" t="str">
        <f t="shared" si="15"/>
        <v/>
      </c>
      <c r="L57" s="80" t="str">
        <f t="shared" si="16"/>
        <v/>
      </c>
      <c r="M57" s="78" t="str">
        <f t="shared" si="11"/>
        <v/>
      </c>
      <c r="N57" s="79" t="str">
        <f t="shared" si="12"/>
        <v/>
      </c>
      <c r="O57" s="80" t="str">
        <f t="shared" si="13"/>
        <v/>
      </c>
      <c r="P57" s="97" t="str">
        <f t="shared" si="10"/>
        <v/>
      </c>
    </row>
    <row r="58" spans="1:16" ht="19.5" thickBot="1" x14ac:dyDescent="0.45">
      <c r="A58" s="72">
        <v>49</v>
      </c>
      <c r="B58" s="73"/>
      <c r="C58" s="74"/>
      <c r="D58" s="75"/>
      <c r="E58" s="81"/>
      <c r="F58" s="77"/>
      <c r="G58" s="68" t="str">
        <f t="shared" si="4"/>
        <v/>
      </c>
      <c r="H58" s="68" t="str">
        <f t="shared" si="5"/>
        <v/>
      </c>
      <c r="I58" s="68" t="str">
        <f t="shared" si="6"/>
        <v/>
      </c>
      <c r="J58" s="78" t="str">
        <f t="shared" si="14"/>
        <v/>
      </c>
      <c r="K58" s="79" t="str">
        <f t="shared" si="15"/>
        <v/>
      </c>
      <c r="L58" s="80" t="str">
        <f t="shared" si="16"/>
        <v/>
      </c>
      <c r="M58" s="78" t="str">
        <f t="shared" si="11"/>
        <v/>
      </c>
      <c r="N58" s="79" t="str">
        <f t="shared" si="12"/>
        <v/>
      </c>
      <c r="O58" s="80" t="str">
        <f t="shared" si="13"/>
        <v/>
      </c>
      <c r="P58" s="97" t="str">
        <f t="shared" si="10"/>
        <v/>
      </c>
    </row>
    <row r="59" spans="1:16" ht="19.5" thickBot="1" x14ac:dyDescent="0.45">
      <c r="A59" s="90">
        <v>50</v>
      </c>
      <c r="B59" s="82"/>
      <c r="C59" s="83"/>
      <c r="D59" s="84"/>
      <c r="E59" s="85"/>
      <c r="F59" s="86"/>
      <c r="G59" s="68" t="str">
        <f t="shared" si="4"/>
        <v/>
      </c>
      <c r="H59" s="68" t="str">
        <f t="shared" si="5"/>
        <v/>
      </c>
      <c r="I59" s="68" t="str">
        <f t="shared" si="6"/>
        <v/>
      </c>
      <c r="J59" s="87" t="str">
        <f t="shared" si="14"/>
        <v/>
      </c>
      <c r="K59" s="88" t="str">
        <f t="shared" si="15"/>
        <v/>
      </c>
      <c r="L59" s="89" t="str">
        <f t="shared" si="16"/>
        <v/>
      </c>
      <c r="M59" s="87" t="str">
        <f t="shared" si="11"/>
        <v/>
      </c>
      <c r="N59" s="88" t="str">
        <f t="shared" si="12"/>
        <v/>
      </c>
      <c r="O59" s="89" t="str">
        <f t="shared" si="13"/>
        <v/>
      </c>
      <c r="P59" s="97" t="str">
        <f t="shared" si="10"/>
        <v/>
      </c>
    </row>
    <row r="60" spans="1:16" ht="19.5" thickBot="1" x14ac:dyDescent="0.45">
      <c r="A60" s="5"/>
      <c r="B60" s="112" t="s">
        <v>5</v>
      </c>
      <c r="C60" s="113"/>
      <c r="D60" s="91">
        <f>COUNTIF(D10:D59,1.27)</f>
        <v>6</v>
      </c>
      <c r="E60" s="91">
        <f>COUNTIF(E10:E59,1.5)</f>
        <v>5</v>
      </c>
      <c r="F60" s="92">
        <f>COUNTIF(F10:F59,2)</f>
        <v>3</v>
      </c>
      <c r="G60" s="39">
        <f>M60+G9</f>
        <v>117754.79881352097</v>
      </c>
      <c r="H60" s="40">
        <f>N60+H9</f>
        <v>117956.77806486523</v>
      </c>
      <c r="I60" s="41">
        <f>O60+I9</f>
        <v>102276.59643531112</v>
      </c>
      <c r="J60" s="36" t="s">
        <v>29</v>
      </c>
      <c r="K60" s="37">
        <f>P60-P10</f>
        <v>303</v>
      </c>
      <c r="L60" s="38" t="s">
        <v>30</v>
      </c>
      <c r="M60" s="45">
        <f>SUM(M10:M59)</f>
        <v>17754.798813520974</v>
      </c>
      <c r="N60" s="46">
        <f>SUM(N10:N59)</f>
        <v>17956.778064865226</v>
      </c>
      <c r="O60" s="47">
        <f>SUM(O10:O59)</f>
        <v>2276.596435311119</v>
      </c>
      <c r="P60" s="97">
        <f>MAX(P10:P59)</f>
        <v>43693</v>
      </c>
    </row>
    <row r="61" spans="1:16" ht="19.5" thickBot="1" x14ac:dyDescent="0.45">
      <c r="A61" s="5"/>
      <c r="B61" s="114" t="s">
        <v>6</v>
      </c>
      <c r="C61" s="115"/>
      <c r="D61" s="93">
        <f>COUNTIF(D10:D59,-1)</f>
        <v>2</v>
      </c>
      <c r="E61" s="93">
        <f>COUNTIF(E10:E59,-1)</f>
        <v>2</v>
      </c>
      <c r="F61" s="94">
        <f>COUNTIF(F10:F59,-1)</f>
        <v>5</v>
      </c>
      <c r="G61" s="108" t="s">
        <v>28</v>
      </c>
      <c r="H61" s="109"/>
      <c r="I61" s="110"/>
      <c r="J61" s="108" t="s">
        <v>31</v>
      </c>
      <c r="K61" s="109"/>
      <c r="L61" s="110"/>
      <c r="M61" s="5"/>
      <c r="N61" s="3"/>
      <c r="O61" s="4"/>
    </row>
    <row r="62" spans="1:16" ht="19.5" thickBot="1" x14ac:dyDescent="0.45">
      <c r="A62" s="6"/>
      <c r="B62" s="100" t="s">
        <v>32</v>
      </c>
      <c r="C62" s="101"/>
      <c r="D62" s="95">
        <f>COUNTIF(D10:D59,0)</f>
        <v>0</v>
      </c>
      <c r="E62" s="95">
        <f>COUNTIF(E10:E59,0)</f>
        <v>0</v>
      </c>
      <c r="F62" s="96">
        <f>COUNTIF(F10:F59,0)</f>
        <v>0</v>
      </c>
      <c r="G62" s="42">
        <f>G60/G9</f>
        <v>1.1775479881352098</v>
      </c>
      <c r="H62" s="43">
        <f t="shared" ref="H62" si="17">H60/H9</f>
        <v>1.1795677806486522</v>
      </c>
      <c r="I62" s="44">
        <f>I60/I9</f>
        <v>1.0227659643531113</v>
      </c>
      <c r="J62" s="34">
        <f>(G62-100%)*30/K60</f>
        <v>1.7579008726258394E-2</v>
      </c>
      <c r="K62" s="34">
        <f>(H62-100%)*30/K60</f>
        <v>1.7778988183034871E-2</v>
      </c>
      <c r="L62" s="35">
        <f>(I62-100%)*30/K60</f>
        <v>2.2540558765456725E-3</v>
      </c>
      <c r="M62" s="6"/>
      <c r="N62" s="2"/>
      <c r="O62" s="7"/>
    </row>
    <row r="63" spans="1:16" ht="19.5" thickBot="1" x14ac:dyDescent="0.45">
      <c r="A63" s="3"/>
      <c r="B63" s="98" t="s">
        <v>4</v>
      </c>
      <c r="C63" s="99"/>
      <c r="D63" s="59">
        <f t="shared" ref="D63:E63" si="18">D60/(D60+D61+D62)</f>
        <v>0.75</v>
      </c>
      <c r="E63" s="60">
        <f t="shared" si="18"/>
        <v>0.7142857142857143</v>
      </c>
      <c r="F63" s="61">
        <f>F60/(F60+F61+F62)</f>
        <v>0.375</v>
      </c>
    </row>
    <row r="65" spans="4:6" x14ac:dyDescent="0.4">
      <c r="D65" s="58"/>
      <c r="E65" s="58"/>
      <c r="F65" s="58"/>
    </row>
  </sheetData>
  <mergeCells count="11">
    <mergeCell ref="B63:C63"/>
    <mergeCell ref="B62:C62"/>
    <mergeCell ref="J9:L9"/>
    <mergeCell ref="J7:L7"/>
    <mergeCell ref="M7:O7"/>
    <mergeCell ref="G7:I7"/>
    <mergeCell ref="M9:O9"/>
    <mergeCell ref="B60:C60"/>
    <mergeCell ref="B61:C61"/>
    <mergeCell ref="G61:I61"/>
    <mergeCell ref="J61:L61"/>
  </mergeCells>
  <phoneticPr fontId="1"/>
  <printOptions horizontalCentered="1" verticalCentered="1"/>
  <pageMargins left="0.19685039370078741" right="0.19685039370078741" top="0.59055118110236227" bottom="0.59055118110236227" header="0.31496062992125984" footer="0.31496062992125984"/>
  <pageSetup paperSize="9" scale="6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A296"/>
  <sheetViews>
    <sheetView topLeftCell="A277" zoomScale="75" zoomScaleNormal="75" workbookViewId="0">
      <selection activeCell="B296" sqref="B296"/>
    </sheetView>
  </sheetViews>
  <sheetFormatPr defaultColWidth="8.125" defaultRowHeight="14.25" x14ac:dyDescent="0.4"/>
  <cols>
    <col min="1" max="1" width="6.625" style="32" customWidth="1"/>
    <col min="2" max="2" width="7.25" style="31" customWidth="1"/>
    <col min="3" max="256" width="8.125" style="31"/>
    <col min="257" max="257" width="6.625" style="31" customWidth="1"/>
    <col min="258" max="258" width="7.25" style="31" customWidth="1"/>
    <col min="259" max="512" width="8.125" style="31"/>
    <col min="513" max="513" width="6.625" style="31" customWidth="1"/>
    <col min="514" max="514" width="7.25" style="31" customWidth="1"/>
    <col min="515" max="768" width="8.125" style="31"/>
    <col min="769" max="769" width="6.625" style="31" customWidth="1"/>
    <col min="770" max="770" width="7.25" style="31" customWidth="1"/>
    <col min="771" max="1024" width="8.125" style="31"/>
    <col min="1025" max="1025" width="6.625" style="31" customWidth="1"/>
    <col min="1026" max="1026" width="7.25" style="31" customWidth="1"/>
    <col min="1027" max="1280" width="8.125" style="31"/>
    <col min="1281" max="1281" width="6.625" style="31" customWidth="1"/>
    <col min="1282" max="1282" width="7.25" style="31" customWidth="1"/>
    <col min="1283" max="1536" width="8.125" style="31"/>
    <col min="1537" max="1537" width="6.625" style="31" customWidth="1"/>
    <col min="1538" max="1538" width="7.25" style="31" customWidth="1"/>
    <col min="1539" max="1792" width="8.125" style="31"/>
    <col min="1793" max="1793" width="6.625" style="31" customWidth="1"/>
    <col min="1794" max="1794" width="7.25" style="31" customWidth="1"/>
    <col min="1795" max="2048" width="8.125" style="31"/>
    <col min="2049" max="2049" width="6.625" style="31" customWidth="1"/>
    <col min="2050" max="2050" width="7.25" style="31" customWidth="1"/>
    <col min="2051" max="2304" width="8.125" style="31"/>
    <col min="2305" max="2305" width="6.625" style="31" customWidth="1"/>
    <col min="2306" max="2306" width="7.25" style="31" customWidth="1"/>
    <col min="2307" max="2560" width="8.125" style="31"/>
    <col min="2561" max="2561" width="6.625" style="31" customWidth="1"/>
    <col min="2562" max="2562" width="7.25" style="31" customWidth="1"/>
    <col min="2563" max="2816" width="8.125" style="31"/>
    <col min="2817" max="2817" width="6.625" style="31" customWidth="1"/>
    <col min="2818" max="2818" width="7.25" style="31" customWidth="1"/>
    <col min="2819" max="3072" width="8.125" style="31"/>
    <col min="3073" max="3073" width="6.625" style="31" customWidth="1"/>
    <col min="3074" max="3074" width="7.25" style="31" customWidth="1"/>
    <col min="3075" max="3328" width="8.125" style="31"/>
    <col min="3329" max="3329" width="6.625" style="31" customWidth="1"/>
    <col min="3330" max="3330" width="7.25" style="31" customWidth="1"/>
    <col min="3331" max="3584" width="8.125" style="31"/>
    <col min="3585" max="3585" width="6.625" style="31" customWidth="1"/>
    <col min="3586" max="3586" width="7.25" style="31" customWidth="1"/>
    <col min="3587" max="3840" width="8.125" style="31"/>
    <col min="3841" max="3841" width="6.625" style="31" customWidth="1"/>
    <col min="3842" max="3842" width="7.25" style="31" customWidth="1"/>
    <col min="3843" max="4096" width="8.125" style="31"/>
    <col min="4097" max="4097" width="6.625" style="31" customWidth="1"/>
    <col min="4098" max="4098" width="7.25" style="31" customWidth="1"/>
    <col min="4099" max="4352" width="8.125" style="31"/>
    <col min="4353" max="4353" width="6.625" style="31" customWidth="1"/>
    <col min="4354" max="4354" width="7.25" style="31" customWidth="1"/>
    <col min="4355" max="4608" width="8.125" style="31"/>
    <col min="4609" max="4609" width="6.625" style="31" customWidth="1"/>
    <col min="4610" max="4610" width="7.25" style="31" customWidth="1"/>
    <col min="4611" max="4864" width="8.125" style="31"/>
    <col min="4865" max="4865" width="6.625" style="31" customWidth="1"/>
    <col min="4866" max="4866" width="7.25" style="31" customWidth="1"/>
    <col min="4867" max="5120" width="8.125" style="31"/>
    <col min="5121" max="5121" width="6.625" style="31" customWidth="1"/>
    <col min="5122" max="5122" width="7.25" style="31" customWidth="1"/>
    <col min="5123" max="5376" width="8.125" style="31"/>
    <col min="5377" max="5377" width="6.625" style="31" customWidth="1"/>
    <col min="5378" max="5378" width="7.25" style="31" customWidth="1"/>
    <col min="5379" max="5632" width="8.125" style="31"/>
    <col min="5633" max="5633" width="6.625" style="31" customWidth="1"/>
    <col min="5634" max="5634" width="7.25" style="31" customWidth="1"/>
    <col min="5635" max="5888" width="8.125" style="31"/>
    <col min="5889" max="5889" width="6.625" style="31" customWidth="1"/>
    <col min="5890" max="5890" width="7.25" style="31" customWidth="1"/>
    <col min="5891" max="6144" width="8.125" style="31"/>
    <col min="6145" max="6145" width="6.625" style="31" customWidth="1"/>
    <col min="6146" max="6146" width="7.25" style="31" customWidth="1"/>
    <col min="6147" max="6400" width="8.125" style="31"/>
    <col min="6401" max="6401" width="6.625" style="31" customWidth="1"/>
    <col min="6402" max="6402" width="7.25" style="31" customWidth="1"/>
    <col min="6403" max="6656" width="8.125" style="31"/>
    <col min="6657" max="6657" width="6.625" style="31" customWidth="1"/>
    <col min="6658" max="6658" width="7.25" style="31" customWidth="1"/>
    <col min="6659" max="6912" width="8.125" style="31"/>
    <col min="6913" max="6913" width="6.625" style="31" customWidth="1"/>
    <col min="6914" max="6914" width="7.25" style="31" customWidth="1"/>
    <col min="6915" max="7168" width="8.125" style="31"/>
    <col min="7169" max="7169" width="6.625" style="31" customWidth="1"/>
    <col min="7170" max="7170" width="7.25" style="31" customWidth="1"/>
    <col min="7171" max="7424" width="8.125" style="31"/>
    <col min="7425" max="7425" width="6.625" style="31" customWidth="1"/>
    <col min="7426" max="7426" width="7.25" style="31" customWidth="1"/>
    <col min="7427" max="7680" width="8.125" style="31"/>
    <col min="7681" max="7681" width="6.625" style="31" customWidth="1"/>
    <col min="7682" max="7682" width="7.25" style="31" customWidth="1"/>
    <col min="7683" max="7936" width="8.125" style="31"/>
    <col min="7937" max="7937" width="6.625" style="31" customWidth="1"/>
    <col min="7938" max="7938" width="7.25" style="31" customWidth="1"/>
    <col min="7939" max="8192" width="8.125" style="31"/>
    <col min="8193" max="8193" width="6.625" style="31" customWidth="1"/>
    <col min="8194" max="8194" width="7.25" style="31" customWidth="1"/>
    <col min="8195" max="8448" width="8.125" style="31"/>
    <col min="8449" max="8449" width="6.625" style="31" customWidth="1"/>
    <col min="8450" max="8450" width="7.25" style="31" customWidth="1"/>
    <col min="8451" max="8704" width="8.125" style="31"/>
    <col min="8705" max="8705" width="6.625" style="31" customWidth="1"/>
    <col min="8706" max="8706" width="7.25" style="31" customWidth="1"/>
    <col min="8707" max="8960" width="8.125" style="31"/>
    <col min="8961" max="8961" width="6.625" style="31" customWidth="1"/>
    <col min="8962" max="8962" width="7.25" style="31" customWidth="1"/>
    <col min="8963" max="9216" width="8.125" style="31"/>
    <col min="9217" max="9217" width="6.625" style="31" customWidth="1"/>
    <col min="9218" max="9218" width="7.25" style="31" customWidth="1"/>
    <col min="9219" max="9472" width="8.125" style="31"/>
    <col min="9473" max="9473" width="6.625" style="31" customWidth="1"/>
    <col min="9474" max="9474" width="7.25" style="31" customWidth="1"/>
    <col min="9475" max="9728" width="8.125" style="31"/>
    <col min="9729" max="9729" width="6.625" style="31" customWidth="1"/>
    <col min="9730" max="9730" width="7.25" style="31" customWidth="1"/>
    <col min="9731" max="9984" width="8.125" style="31"/>
    <col min="9985" max="9985" width="6.625" style="31" customWidth="1"/>
    <col min="9986" max="9986" width="7.25" style="31" customWidth="1"/>
    <col min="9987" max="10240" width="8.125" style="31"/>
    <col min="10241" max="10241" width="6.625" style="31" customWidth="1"/>
    <col min="10242" max="10242" width="7.25" style="31" customWidth="1"/>
    <col min="10243" max="10496" width="8.125" style="31"/>
    <col min="10497" max="10497" width="6.625" style="31" customWidth="1"/>
    <col min="10498" max="10498" width="7.25" style="31" customWidth="1"/>
    <col min="10499" max="10752" width="8.125" style="31"/>
    <col min="10753" max="10753" width="6.625" style="31" customWidth="1"/>
    <col min="10754" max="10754" width="7.25" style="31" customWidth="1"/>
    <col min="10755" max="11008" width="8.125" style="31"/>
    <col min="11009" max="11009" width="6.625" style="31" customWidth="1"/>
    <col min="11010" max="11010" width="7.25" style="31" customWidth="1"/>
    <col min="11011" max="11264" width="8.125" style="31"/>
    <col min="11265" max="11265" width="6.625" style="31" customWidth="1"/>
    <col min="11266" max="11266" width="7.25" style="31" customWidth="1"/>
    <col min="11267" max="11520" width="8.125" style="31"/>
    <col min="11521" max="11521" width="6.625" style="31" customWidth="1"/>
    <col min="11522" max="11522" width="7.25" style="31" customWidth="1"/>
    <col min="11523" max="11776" width="8.125" style="31"/>
    <col min="11777" max="11777" width="6.625" style="31" customWidth="1"/>
    <col min="11778" max="11778" width="7.25" style="31" customWidth="1"/>
    <col min="11779" max="12032" width="8.125" style="31"/>
    <col min="12033" max="12033" width="6.625" style="31" customWidth="1"/>
    <col min="12034" max="12034" width="7.25" style="31" customWidth="1"/>
    <col min="12035" max="12288" width="8.125" style="31"/>
    <col min="12289" max="12289" width="6.625" style="31" customWidth="1"/>
    <col min="12290" max="12290" width="7.25" style="31" customWidth="1"/>
    <col min="12291" max="12544" width="8.125" style="31"/>
    <col min="12545" max="12545" width="6.625" style="31" customWidth="1"/>
    <col min="12546" max="12546" width="7.25" style="31" customWidth="1"/>
    <col min="12547" max="12800" width="8.125" style="31"/>
    <col min="12801" max="12801" width="6.625" style="31" customWidth="1"/>
    <col min="12802" max="12802" width="7.25" style="31" customWidth="1"/>
    <col min="12803" max="13056" width="8.125" style="31"/>
    <col min="13057" max="13057" width="6.625" style="31" customWidth="1"/>
    <col min="13058" max="13058" width="7.25" style="31" customWidth="1"/>
    <col min="13059" max="13312" width="8.125" style="31"/>
    <col min="13313" max="13313" width="6.625" style="31" customWidth="1"/>
    <col min="13314" max="13314" width="7.25" style="31" customWidth="1"/>
    <col min="13315" max="13568" width="8.125" style="31"/>
    <col min="13569" max="13569" width="6.625" style="31" customWidth="1"/>
    <col min="13570" max="13570" width="7.25" style="31" customWidth="1"/>
    <col min="13571" max="13824" width="8.125" style="31"/>
    <col min="13825" max="13825" width="6.625" style="31" customWidth="1"/>
    <col min="13826" max="13826" width="7.25" style="31" customWidth="1"/>
    <col min="13827" max="14080" width="8.125" style="31"/>
    <col min="14081" max="14081" width="6.625" style="31" customWidth="1"/>
    <col min="14082" max="14082" width="7.25" style="31" customWidth="1"/>
    <col min="14083" max="14336" width="8.125" style="31"/>
    <col min="14337" max="14337" width="6.625" style="31" customWidth="1"/>
    <col min="14338" max="14338" width="7.25" style="31" customWidth="1"/>
    <col min="14339" max="14592" width="8.125" style="31"/>
    <col min="14593" max="14593" width="6.625" style="31" customWidth="1"/>
    <col min="14594" max="14594" width="7.25" style="31" customWidth="1"/>
    <col min="14595" max="14848" width="8.125" style="31"/>
    <col min="14849" max="14849" width="6.625" style="31" customWidth="1"/>
    <col min="14850" max="14850" width="7.25" style="31" customWidth="1"/>
    <col min="14851" max="15104" width="8.125" style="31"/>
    <col min="15105" max="15105" width="6.625" style="31" customWidth="1"/>
    <col min="15106" max="15106" width="7.25" style="31" customWidth="1"/>
    <col min="15107" max="15360" width="8.125" style="31"/>
    <col min="15361" max="15361" width="6.625" style="31" customWidth="1"/>
    <col min="15362" max="15362" width="7.25" style="31" customWidth="1"/>
    <col min="15363" max="15616" width="8.125" style="31"/>
    <col min="15617" max="15617" width="6.625" style="31" customWidth="1"/>
    <col min="15618" max="15618" width="7.25" style="31" customWidth="1"/>
    <col min="15619" max="15872" width="8.125" style="31"/>
    <col min="15873" max="15873" width="6.625" style="31" customWidth="1"/>
    <col min="15874" max="15874" width="7.25" style="31" customWidth="1"/>
    <col min="15875" max="16128" width="8.125" style="31"/>
    <col min="16129" max="16129" width="6.625" style="31" customWidth="1"/>
    <col min="16130" max="16130" width="7.25" style="31" customWidth="1"/>
    <col min="16131" max="16384" width="8.125" style="31"/>
  </cols>
  <sheetData>
    <row r="2" spans="1:1" x14ac:dyDescent="0.4">
      <c r="A2" s="32">
        <v>1</v>
      </c>
    </row>
    <row r="44" spans="1:1" x14ac:dyDescent="0.4">
      <c r="A44" s="32">
        <v>2</v>
      </c>
    </row>
    <row r="86" spans="1:1" x14ac:dyDescent="0.4">
      <c r="A86" s="32">
        <v>3</v>
      </c>
    </row>
    <row r="128" spans="1:1" x14ac:dyDescent="0.4">
      <c r="A128" s="32">
        <v>4</v>
      </c>
    </row>
    <row r="170" spans="1:1" x14ac:dyDescent="0.4">
      <c r="A170" s="32">
        <v>5</v>
      </c>
    </row>
    <row r="212" spans="1:1" x14ac:dyDescent="0.4">
      <c r="A212" s="32">
        <v>6</v>
      </c>
    </row>
    <row r="254" spans="1:1" x14ac:dyDescent="0.4">
      <c r="A254" s="32">
        <v>7</v>
      </c>
    </row>
    <row r="296" spans="1:1" x14ac:dyDescent="0.4">
      <c r="A296" s="32">
        <v>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2:J29"/>
  <sheetViews>
    <sheetView tabSelected="1" zoomScale="145" zoomScaleSheetLayoutView="100" workbookViewId="0">
      <selection activeCell="A2" sqref="A2:J9"/>
    </sheetView>
  </sheetViews>
  <sheetFormatPr defaultColWidth="8.125" defaultRowHeight="13.5" x14ac:dyDescent="0.4"/>
  <cols>
    <col min="1" max="16384" width="8.125" style="31"/>
  </cols>
  <sheetData>
    <row r="2" spans="1:10" x14ac:dyDescent="0.4">
      <c r="A2" s="116" t="s">
        <v>45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x14ac:dyDescent="0.4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x14ac:dyDescent="0.4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x14ac:dyDescent="0.4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4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x14ac:dyDescent="0.4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x14ac:dyDescent="0.4">
      <c r="A8" s="117"/>
      <c r="B8" s="117"/>
      <c r="C8" s="117"/>
      <c r="D8" s="117"/>
      <c r="E8" s="117"/>
      <c r="F8" s="117"/>
      <c r="G8" s="117"/>
      <c r="H8" s="117"/>
      <c r="I8" s="117"/>
      <c r="J8" s="117"/>
    </row>
    <row r="9" spans="1:10" x14ac:dyDescent="0.4">
      <c r="A9" s="117"/>
      <c r="B9" s="117"/>
      <c r="C9" s="117"/>
      <c r="D9" s="117"/>
      <c r="E9" s="117"/>
      <c r="F9" s="117"/>
      <c r="G9" s="117"/>
      <c r="H9" s="117"/>
      <c r="I9" s="117"/>
      <c r="J9" s="117"/>
    </row>
    <row r="11" spans="1:10" x14ac:dyDescent="0.4">
      <c r="A11" s="31" t="s">
        <v>25</v>
      </c>
    </row>
    <row r="12" spans="1:10" x14ac:dyDescent="0.4">
      <c r="A12" s="118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x14ac:dyDescent="0.4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x14ac:dyDescent="0.4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x14ac:dyDescent="0.4">
      <c r="A15" s="119"/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0" x14ac:dyDescent="0.4">
      <c r="A16" s="119"/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x14ac:dyDescent="0.4">
      <c r="A17" s="119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x14ac:dyDescent="0.4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x14ac:dyDescent="0.4">
      <c r="A19" s="119"/>
      <c r="B19" s="119"/>
      <c r="C19" s="119"/>
      <c r="D19" s="119"/>
      <c r="E19" s="119"/>
      <c r="F19" s="119"/>
      <c r="G19" s="119"/>
      <c r="H19" s="119"/>
      <c r="I19" s="119"/>
      <c r="J19" s="119"/>
    </row>
    <row r="21" spans="1:10" x14ac:dyDescent="0.4">
      <c r="A21" s="31" t="s">
        <v>26</v>
      </c>
    </row>
    <row r="22" spans="1:10" x14ac:dyDescent="0.4">
      <c r="A22" s="118"/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 x14ac:dyDescent="0.4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 x14ac:dyDescent="0.4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x14ac:dyDescent="0.4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x14ac:dyDescent="0.4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x14ac:dyDescent="0.4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x14ac:dyDescent="0.4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x14ac:dyDescent="0.4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19" t="s">
        <v>13</v>
      </c>
      <c r="B1" s="20"/>
      <c r="C1" s="21"/>
      <c r="D1" s="22"/>
      <c r="E1" s="21"/>
      <c r="F1" s="22"/>
      <c r="G1" s="21"/>
      <c r="H1" s="22"/>
    </row>
    <row r="2" spans="1:8" x14ac:dyDescent="0.4">
      <c r="A2" s="23"/>
      <c r="B2" s="21"/>
      <c r="C2" s="21"/>
      <c r="D2" s="22"/>
      <c r="E2" s="21"/>
      <c r="F2" s="22"/>
      <c r="G2" s="21"/>
      <c r="H2" s="22"/>
    </row>
    <row r="3" spans="1:8" x14ac:dyDescent="0.4">
      <c r="A3" s="24" t="s">
        <v>14</v>
      </c>
      <c r="B3" s="24" t="s">
        <v>15</v>
      </c>
      <c r="C3" s="24" t="s">
        <v>16</v>
      </c>
      <c r="D3" s="25" t="s">
        <v>17</v>
      </c>
      <c r="E3" s="24" t="s">
        <v>18</v>
      </c>
      <c r="F3" s="25" t="s">
        <v>17</v>
      </c>
      <c r="G3" s="24" t="s">
        <v>19</v>
      </c>
      <c r="H3" s="25" t="s">
        <v>17</v>
      </c>
    </row>
    <row r="4" spans="1:8" x14ac:dyDescent="0.4">
      <c r="A4" s="26" t="s">
        <v>20</v>
      </c>
      <c r="B4" s="26" t="s">
        <v>21</v>
      </c>
      <c r="C4" s="26"/>
      <c r="D4" s="27"/>
      <c r="E4" s="26"/>
      <c r="F4" s="27"/>
      <c r="G4" s="26"/>
      <c r="H4" s="27"/>
    </row>
    <row r="5" spans="1:8" x14ac:dyDescent="0.4">
      <c r="A5" s="26" t="s">
        <v>20</v>
      </c>
      <c r="B5" s="26"/>
      <c r="C5" s="26"/>
      <c r="D5" s="27"/>
      <c r="E5" s="26"/>
      <c r="F5" s="28"/>
      <c r="G5" s="26"/>
      <c r="H5" s="28"/>
    </row>
    <row r="6" spans="1:8" x14ac:dyDescent="0.4">
      <c r="A6" s="26" t="s">
        <v>20</v>
      </c>
      <c r="B6" s="26"/>
      <c r="C6" s="26"/>
      <c r="D6" s="28"/>
      <c r="E6" s="26"/>
      <c r="F6" s="28"/>
      <c r="G6" s="26"/>
      <c r="H6" s="28"/>
    </row>
    <row r="7" spans="1:8" x14ac:dyDescent="0.4">
      <c r="A7" s="26" t="s">
        <v>20</v>
      </c>
      <c r="B7" s="26"/>
      <c r="C7" s="26"/>
      <c r="D7" s="28"/>
      <c r="E7" s="26"/>
      <c r="F7" s="28"/>
      <c r="G7" s="26"/>
      <c r="H7" s="28"/>
    </row>
    <row r="8" spans="1:8" x14ac:dyDescent="0.4">
      <c r="A8" s="26" t="s">
        <v>20</v>
      </c>
      <c r="B8" s="26"/>
      <c r="C8" s="26"/>
      <c r="D8" s="28"/>
      <c r="E8" s="26"/>
      <c r="F8" s="28"/>
      <c r="G8" s="26"/>
      <c r="H8" s="28"/>
    </row>
    <row r="9" spans="1:8" x14ac:dyDescent="0.4">
      <c r="A9" s="26" t="s">
        <v>20</v>
      </c>
      <c r="B9" s="26"/>
      <c r="C9" s="26"/>
      <c r="D9" s="28"/>
      <c r="E9" s="26"/>
      <c r="F9" s="28"/>
      <c r="G9" s="26"/>
      <c r="H9" s="28"/>
    </row>
    <row r="10" spans="1:8" x14ac:dyDescent="0.4">
      <c r="A10" s="26" t="s">
        <v>20</v>
      </c>
      <c r="B10" s="26"/>
      <c r="C10" s="26"/>
      <c r="D10" s="28"/>
      <c r="E10" s="26"/>
      <c r="F10" s="28"/>
      <c r="G10" s="26"/>
      <c r="H10" s="28"/>
    </row>
    <row r="11" spans="1:8" x14ac:dyDescent="0.4">
      <c r="A11" s="26" t="s">
        <v>20</v>
      </c>
      <c r="B11" s="26"/>
      <c r="C11" s="26"/>
      <c r="D11" s="28"/>
      <c r="E11" s="26"/>
      <c r="F11" s="28"/>
      <c r="G11" s="26"/>
      <c r="H11" s="28"/>
    </row>
    <row r="12" spans="1:8" x14ac:dyDescent="0.4">
      <c r="A12" s="23"/>
      <c r="B12" s="21"/>
      <c r="C12" s="21"/>
      <c r="D12" s="22"/>
      <c r="E12" s="21"/>
      <c r="F12" s="22"/>
      <c r="G12" s="21"/>
      <c r="H12" s="2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検証シート</vt:lpstr>
      <vt:lpstr>画像</vt:lpstr>
      <vt:lpstr>気づき</vt:lpstr>
      <vt:lpstr>検証終了通貨</vt:lpstr>
      <vt:lpstr>検証シート!Print_Area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Owner</cp:lastModifiedBy>
  <cp:lastPrinted>2021-07-17T13:34:34Z</cp:lastPrinted>
  <dcterms:created xsi:type="dcterms:W3CDTF">2020-09-18T03:10:57Z</dcterms:created>
  <dcterms:modified xsi:type="dcterms:W3CDTF">2021-12-08T07:04:03Z</dcterms:modified>
</cp:coreProperties>
</file>