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uma\Documents\FX\"/>
    </mc:Choice>
  </mc:AlternateContent>
  <xr:revisionPtr revIDLastSave="0" documentId="13_ncr:1_{E3F1E2A7-F63F-426F-8239-61A45078210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<sst xmlns="http://schemas.openxmlformats.org/spreadsheetml/2006/main" count="50" uniqueCount="39">
  <si>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</si>
  <si>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</si>
  <si>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</si>
  <si>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</si>
  <si>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</si>
  <si>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</si>
  <si>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</si>
  <si>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</si>
  <si>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</si>
  <si>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</si>
  <si>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</si>
  <si>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</si>
  <si>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</si>
  <si>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</si>
  <si>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</si>
  <si>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</si>
  <si>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</si>
  <si>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</si>
  <si>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</si>
  <si>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</si>
  <si>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</si>
  <si>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</si>
  <si>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</si>
  <si>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</si>
  <si>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</si>
  <si>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</si>
  <si>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</si>
  <si>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</si>
  <si>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</si>
  <si>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</si>
  <si>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</si>
  <si>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</si>
  <si>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</si>
  <si>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</si>
  <si>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</si>
  <si>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</si>
  <si>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</si>
  <si>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</si>
  <si>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トレンドに沿ってトレードすると良いように思います</t>
    <rPh sb="5" eb="6">
      <t>ソ</t>
    </rPh>
    <rPh sb="15" eb="16">
      <t>ヨ</t>
    </rPh>
    <rPh sb="20" eb="21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</si>
</sst>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4" fillId="0" borderId="0" xfId="2" applyFont="1">
      <alignment vertical="center"/>
    </xf>
    <xf numFmtId="0" fontId="12" fillId="0" borderId="9" xfId="0" applyNumberFormat="1" applyFont="1" applyFill="1" applyBorder="1">
      <alignment vertical="center"/>
    </xf>
    <xf numFmtId="0" fontId="12" fillId="0" borderId="3" xfId="0" applyNumberFormat="1" applyFont="1" applyFill="1" applyBorder="1">
      <alignment vertical="center"/>
    </xf>
    <xf numFmtId="0" fontId="12" fillId="0" borderId="4" xfId="0" applyNumberFormat="1" applyFont="1" applyFill="1" applyBorder="1">
      <alignment vertical="center"/>
    </xf>
    <xf numFmtId="0" fontId="12" fillId="0" borderId="5" xfId="0" applyNumberFormat="1" applyFont="1" applyFill="1" applyBorder="1">
      <alignment vertical="center"/>
    </xf>
    <xf numFmtId="0" fontId="12" fillId="0" borderId="8" xfId="0" applyNumberFormat="1" applyFont="1" applyFill="1" applyBorder="1">
      <alignment vertical="center"/>
    </xf>
    <xf numFmtId="0" fontId="15" fillId="0" borderId="0" xfId="2" applyFont="1">
      <alignment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601980</xdr:colOff>
      <xdr:row>0</xdr:row>
      <xdr:rowOff>0</xdr:rowOff>
    </xdr:from>
    <xdr:to>
      <xdr:col>10</xdr:col>
      <xdr:colOff>510540</xdr:colOff>
      <xdr:row>5</xdr:row>
      <xdr:rowOff>22860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11</xdr:col>
      <xdr:colOff>45720</xdr:colOff>
      <xdr:row>0</xdr:row>
      <xdr:rowOff>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266700</xdr:colOff>
      <xdr:row>0</xdr:row>
      <xdr:rowOff>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14</xdr:col>
      <xdr:colOff>327660</xdr:colOff>
      <xdr:row>0</xdr:row>
      <xdr:rowOff>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304800</xdr:colOff>
      <xdr:row>0</xdr:row>
      <xdr:rowOff>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198120</xdr:colOff>
      <xdr:row>0</xdr:row>
      <xdr:rowOff>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612866</xdr:colOff>
      <xdr:row>0</xdr:row>
      <xdr:rowOff>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144780</xdr:colOff>
      <xdr:row>0</xdr:row>
      <xdr:rowOff>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342900</xdr:colOff>
      <xdr:row>0</xdr:row>
      <xdr:rowOff>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449580</xdr:colOff>
      <xdr:row>0</xdr:row>
      <xdr:rowOff>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16</xdr:col>
      <xdr:colOff>480060</xdr:colOff>
      <xdr:row>0</xdr:row>
      <xdr:rowOff>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16</xdr:col>
      <xdr:colOff>190500</xdr:colOff>
      <xdr:row>0</xdr:row>
      <xdr:rowOff>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381000</xdr:colOff>
      <xdr:row>0</xdr:row>
      <xdr:rowOff>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144780</xdr:colOff>
      <xdr:row>0</xdr:row>
      <xdr:rowOff>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612866</xdr:colOff>
      <xdr:row>0</xdr:row>
      <xdr:rowOff>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247795</xdr:colOff>
      <xdr:row>0</xdr:row>
      <xdr:rowOff>0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15</xdr:col>
      <xdr:colOff>556260</xdr:colOff>
      <xdr:row>0</xdr:row>
      <xdr:rowOff>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251460</xdr:colOff>
      <xdr:row>0</xdr:row>
      <xdr:rowOff>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68580</xdr:colOff>
      <xdr:row>0</xdr:row>
      <xdr:rowOff>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114300</xdr:colOff>
      <xdr:row>0</xdr:row>
      <xdr:rowOff>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220980</xdr:colOff>
      <xdr:row>0</xdr:row>
      <xdr:rowOff>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144780</xdr:colOff>
      <xdr:row>0</xdr:row>
      <xdr:rowOff>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411480</xdr:colOff>
      <xdr:row>0</xdr:row>
      <xdr:rowOff>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27</xdr:col>
      <xdr:colOff>388464</xdr:colOff>
      <xdr:row>38</xdr:row>
      <xdr:rowOff>27724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8DB3B15C-0258-45B3-ABF5-F5D0ABF06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180975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27</xdr:col>
      <xdr:colOff>388464</xdr:colOff>
      <xdr:row>75</xdr:row>
      <xdr:rowOff>122974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2485D983-674A-4AD5-A956-30A42A2B8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714375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27</xdr:col>
      <xdr:colOff>388464</xdr:colOff>
      <xdr:row>114</xdr:row>
      <xdr:rowOff>27724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18B0008E-E43C-4D56-8A03-B0BEEFF36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" y="1419225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27</xdr:col>
      <xdr:colOff>388464</xdr:colOff>
      <xdr:row>153</xdr:row>
      <xdr:rowOff>27724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E0C3FB70-22B1-4E1B-99FC-2D1D84854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9125" y="2133600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27</xdr:col>
      <xdr:colOff>388464</xdr:colOff>
      <xdr:row>191</xdr:row>
      <xdr:rowOff>161074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80910A10-3386-4A7D-970A-CF166E0C2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9125" y="2847975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193</xdr:row>
      <xdr:rowOff>85725</xdr:rowOff>
    </xdr:from>
    <xdr:to>
      <xdr:col>27</xdr:col>
      <xdr:colOff>407514</xdr:colOff>
      <xdr:row>230</xdr:row>
      <xdr:rowOff>132499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802B9052-F712-4715-9E6B-D6319132E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8175" y="35575875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27</xdr:col>
      <xdr:colOff>388464</xdr:colOff>
      <xdr:row>269</xdr:row>
      <xdr:rowOff>27724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DEAFD829-4324-456A-A4F8-2B10F1641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9125" y="4261485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27</xdr:col>
      <xdr:colOff>388464</xdr:colOff>
      <xdr:row>308</xdr:row>
      <xdr:rowOff>27724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6F572372-52BC-4F65-8DDE-9002F87ED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9125" y="4975860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27</xdr:col>
      <xdr:colOff>388464</xdr:colOff>
      <xdr:row>347</xdr:row>
      <xdr:rowOff>46774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F68DCF47-88E7-4674-8822-EF3AE7283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19125" y="5690235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27</xdr:col>
      <xdr:colOff>388464</xdr:colOff>
      <xdr:row>386</xdr:row>
      <xdr:rowOff>46774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C42389EA-6E49-46A4-8462-6B206CF8F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19125" y="64027050"/>
          <a:ext cx="16485714" cy="6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45" activePane="bottomRight" state="frozen"/>
      <selection pane="topRight" activeCell="B1" sqref="B1"/>
      <selection pane="bottomLeft" activeCell="A9" sqref="A9"/>
      <selection pane="bottomRight" activeCell="E21" sqref="E21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37</v>
      </c>
    </row>
    <row r="2" spans="1:18" x14ac:dyDescent="0.45">
      <c r="A2" s="1" t="s">
        <v>8</v>
      </c>
      <c r="C2" t="s">
        <v>23</v>
      </c>
    </row>
    <row r="3" spans="1:18" x14ac:dyDescent="0.45">
      <c r="A3" s="1" t="s">
        <v>10</v>
      </c>
      <c r="C3" s="29">
        <v>100000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35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26</v>
      </c>
      <c r="E6" s="25"/>
      <c r="F6" s="26"/>
      <c r="G6" s="89" t="s">
        <v>3</v>
      </c>
      <c r="H6" s="90"/>
      <c r="I6" s="96"/>
      <c r="J6" s="89" t="s">
        <v>24</v>
      </c>
      <c r="K6" s="90"/>
      <c r="L6" s="96"/>
      <c r="M6" s="89" t="s">
        <v>25</v>
      </c>
      <c r="N6" s="90"/>
      <c r="O6" s="96"/>
    </row>
    <row r="7" spans="1:18" ht="18.600000000000001" thickBot="1" x14ac:dyDescent="0.5">
      <c r="A7" s="27"/>
      <c r="B7" s="27" t="s">
        <v>2</v>
      </c>
      <c r="C7" s="61" t="s">
        <v>30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93" t="s">
        <v>24</v>
      </c>
      <c r="K8" s="94"/>
      <c r="L8" s="95"/>
      <c r="M8" s="93"/>
      <c r="N8" s="94"/>
      <c r="O8" s="95"/>
    </row>
    <row r="9" spans="1:18" x14ac:dyDescent="0.45">
      <c r="A9" s="9">
        <v>1</v>
      </c>
      <c r="B9" s="23">
        <v>43846</v>
      </c>
      <c r="C9" s="50">
        <v>1</v>
      </c>
      <c r="D9" s="83">
        <v>1.27</v>
      </c>
      <c r="E9" s="84">
        <v>-1</v>
      </c>
      <c r="F9" s="85">
        <v>-1</v>
      </c>
      <c r="G9" s="22">
        <f>IF(D9="","",G8+M9)</f>
        <v>103810</v>
      </c>
      <c r="H9" s="22">
        <f t="shared" ref="H9" si="0">IF(E9="","",H8+N9)</f>
        <v>97000</v>
      </c>
      <c r="I9" s="22">
        <f t="shared" ref="I9" si="1">IF(F9="","",I8+O9)</f>
        <v>97000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-3000</v>
      </c>
      <c r="O9" s="43">
        <f>IF(F9="","",L9*F9)</f>
        <v>-3000</v>
      </c>
      <c r="P9" s="40"/>
      <c r="Q9" s="40"/>
      <c r="R9" s="40"/>
    </row>
    <row r="10" spans="1:18" x14ac:dyDescent="0.45">
      <c r="A10" s="9">
        <v>2</v>
      </c>
      <c r="B10" s="5">
        <v>43908</v>
      </c>
      <c r="C10" s="47">
        <v>1</v>
      </c>
      <c r="D10" s="86">
        <v>1.27</v>
      </c>
      <c r="E10" s="57">
        <v>1.5</v>
      </c>
      <c r="F10" s="88">
        <v>2</v>
      </c>
      <c r="G10" s="22">
        <f t="shared" ref="G10:G42" si="2">IF(D10="","",G9+M10)</f>
        <v>107765.16099999999</v>
      </c>
      <c r="H10" s="22">
        <f t="shared" ref="H10:H42" si="3">IF(E10="","",H9+N10)</f>
        <v>101365</v>
      </c>
      <c r="I10" s="22">
        <f t="shared" ref="I10:I42" si="4">IF(F10="","",I9+O10)</f>
        <v>102820</v>
      </c>
      <c r="J10" s="44">
        <f t="shared" ref="J10:J12" si="5">IF(G9="","",G9*0.03)</f>
        <v>3114.2999999999997</v>
      </c>
      <c r="K10" s="45">
        <f t="shared" ref="K10:K12" si="6">IF(H9="","",H9*0.03)</f>
        <v>2910</v>
      </c>
      <c r="L10" s="46">
        <f t="shared" ref="L10:L12" si="7">IF(I9="","",I9*0.03)</f>
        <v>2910</v>
      </c>
      <c r="M10" s="44">
        <f t="shared" ref="M10:M12" si="8">IF(D10="","",J10*D10)</f>
        <v>3955.1609999999996</v>
      </c>
      <c r="N10" s="45">
        <f t="shared" ref="N10:N12" si="9">IF(E10="","",K10*E10)</f>
        <v>4365</v>
      </c>
      <c r="O10" s="46">
        <f t="shared" ref="O10:O12" si="10">IF(F10="","",L10*F10)</f>
        <v>5820</v>
      </c>
      <c r="P10" s="40"/>
      <c r="Q10" s="40"/>
      <c r="R10" s="40"/>
    </row>
    <row r="11" spans="1:18" x14ac:dyDescent="0.45">
      <c r="A11" s="9">
        <v>3</v>
      </c>
      <c r="B11" s="5">
        <v>43910</v>
      </c>
      <c r="C11" s="47">
        <v>1</v>
      </c>
      <c r="D11" s="86">
        <v>1.27</v>
      </c>
      <c r="E11" s="57">
        <v>1.5</v>
      </c>
      <c r="F11" s="82">
        <v>2</v>
      </c>
      <c r="G11" s="22">
        <f t="shared" si="2"/>
        <v>111871.01363409999</v>
      </c>
      <c r="H11" s="22">
        <f t="shared" si="3"/>
        <v>105926.425</v>
      </c>
      <c r="I11" s="22">
        <f t="shared" si="4"/>
        <v>108989.2</v>
      </c>
      <c r="J11" s="44">
        <f t="shared" si="5"/>
        <v>3232.9548299999997</v>
      </c>
      <c r="K11" s="45">
        <f t="shared" si="6"/>
        <v>3040.95</v>
      </c>
      <c r="L11" s="46">
        <f t="shared" si="7"/>
        <v>3084.6</v>
      </c>
      <c r="M11" s="44">
        <f t="shared" si="8"/>
        <v>4105.8526340999997</v>
      </c>
      <c r="N11" s="45">
        <f t="shared" si="9"/>
        <v>4561.4249999999993</v>
      </c>
      <c r="O11" s="46">
        <f t="shared" si="10"/>
        <v>6169.2</v>
      </c>
      <c r="P11" s="40"/>
      <c r="Q11" s="40"/>
      <c r="R11" s="40"/>
    </row>
    <row r="12" spans="1:18" x14ac:dyDescent="0.45">
      <c r="A12" s="9">
        <v>4</v>
      </c>
      <c r="B12" s="5">
        <v>43944</v>
      </c>
      <c r="C12" s="47">
        <v>2</v>
      </c>
      <c r="D12" s="86">
        <v>1.27</v>
      </c>
      <c r="E12" s="57">
        <v>1.5</v>
      </c>
      <c r="F12" s="82">
        <v>-1</v>
      </c>
      <c r="G12" s="22">
        <f t="shared" si="2"/>
        <v>116133.29925355921</v>
      </c>
      <c r="H12" s="22">
        <f t="shared" si="3"/>
        <v>110693.11412500001</v>
      </c>
      <c r="I12" s="22">
        <f t="shared" si="4"/>
        <v>105719.52399999999</v>
      </c>
      <c r="J12" s="44">
        <f t="shared" si="5"/>
        <v>3356.1304090229996</v>
      </c>
      <c r="K12" s="45">
        <f t="shared" si="6"/>
        <v>3177.7927500000001</v>
      </c>
      <c r="L12" s="46">
        <f t="shared" si="7"/>
        <v>3269.6759999999999</v>
      </c>
      <c r="M12" s="44">
        <f t="shared" si="8"/>
        <v>4262.2856194592096</v>
      </c>
      <c r="N12" s="45">
        <f t="shared" si="9"/>
        <v>4766.6891249999999</v>
      </c>
      <c r="O12" s="46">
        <f t="shared" si="10"/>
        <v>-3269.6759999999999</v>
      </c>
      <c r="P12" s="40"/>
      <c r="Q12" s="40"/>
      <c r="R12" s="40"/>
    </row>
    <row r="13" spans="1:18" x14ac:dyDescent="0.45">
      <c r="A13" s="9">
        <v>5</v>
      </c>
      <c r="B13" s="5">
        <v>43959</v>
      </c>
      <c r="C13" s="47">
        <v>1</v>
      </c>
      <c r="D13" s="86">
        <v>1.27</v>
      </c>
      <c r="E13" s="57">
        <v>1.5</v>
      </c>
      <c r="F13" s="82">
        <v>2</v>
      </c>
      <c r="G13" s="22">
        <f t="shared" si="2"/>
        <v>120557.97795511982</v>
      </c>
      <c r="H13" s="22">
        <f t="shared" si="3"/>
        <v>115674.30426062501</v>
      </c>
      <c r="I13" s="22">
        <f t="shared" si="4"/>
        <v>112062.69544</v>
      </c>
      <c r="J13" s="44">
        <f t="shared" ref="J13:J58" si="11">IF(G12="","",G12*0.03)</f>
        <v>3483.998977606776</v>
      </c>
      <c r="K13" s="45">
        <f t="shared" ref="K13:K58" si="12">IF(H12="","",H12*0.03)</f>
        <v>3320.7934237499999</v>
      </c>
      <c r="L13" s="46">
        <f t="shared" ref="L13:L58" si="13">IF(I12="","",I12*0.03)</f>
        <v>3171.5857199999996</v>
      </c>
      <c r="M13" s="44">
        <f t="shared" ref="M13:M58" si="14">IF(D13="","",J13*D13)</f>
        <v>4424.6787015606051</v>
      </c>
      <c r="N13" s="45">
        <f t="shared" ref="N13:N58" si="15">IF(E13="","",K13*E13)</f>
        <v>4981.190135625</v>
      </c>
      <c r="O13" s="46">
        <f t="shared" ref="O13:O58" si="16">IF(F13="","",L13*F13)</f>
        <v>6343.1714399999992</v>
      </c>
      <c r="P13" s="40"/>
      <c r="Q13" s="40"/>
      <c r="R13" s="40"/>
    </row>
    <row r="14" spans="1:18" x14ac:dyDescent="0.45">
      <c r="A14" s="9">
        <v>6</v>
      </c>
      <c r="B14" s="5">
        <v>44001</v>
      </c>
      <c r="C14" s="47">
        <v>2</v>
      </c>
      <c r="D14" s="86">
        <v>-1</v>
      </c>
      <c r="E14" s="57">
        <v>-1</v>
      </c>
      <c r="F14" s="82">
        <v>-1</v>
      </c>
      <c r="G14" s="22">
        <f t="shared" si="2"/>
        <v>116941.23861646622</v>
      </c>
      <c r="H14" s="22">
        <f t="shared" si="3"/>
        <v>112204.07513280626</v>
      </c>
      <c r="I14" s="22">
        <f t="shared" si="4"/>
        <v>108700.8145768</v>
      </c>
      <c r="J14" s="44">
        <f t="shared" si="11"/>
        <v>3616.7393386535941</v>
      </c>
      <c r="K14" s="45">
        <f t="shared" si="12"/>
        <v>3470.2291278187499</v>
      </c>
      <c r="L14" s="46">
        <f t="shared" si="13"/>
        <v>3361.8808631999996</v>
      </c>
      <c r="M14" s="44">
        <f t="shared" si="14"/>
        <v>-3616.7393386535941</v>
      </c>
      <c r="N14" s="45">
        <f t="shared" si="15"/>
        <v>-3470.2291278187499</v>
      </c>
      <c r="O14" s="46">
        <f t="shared" si="16"/>
        <v>-3361.8808631999996</v>
      </c>
      <c r="P14" s="40"/>
      <c r="Q14" s="40"/>
      <c r="R14" s="40"/>
    </row>
    <row r="15" spans="1:18" x14ac:dyDescent="0.45">
      <c r="A15" s="9">
        <v>7</v>
      </c>
      <c r="B15" s="5">
        <v>44002</v>
      </c>
      <c r="C15" s="47">
        <v>2</v>
      </c>
      <c r="D15" s="86">
        <v>-1</v>
      </c>
      <c r="E15" s="57">
        <v>-1</v>
      </c>
      <c r="F15" s="82">
        <v>-1</v>
      </c>
      <c r="G15" s="22">
        <f t="shared" si="2"/>
        <v>113433.00145797223</v>
      </c>
      <c r="H15" s="22">
        <f t="shared" si="3"/>
        <v>108837.95287882208</v>
      </c>
      <c r="I15" s="22">
        <f t="shared" si="4"/>
        <v>105439.79013949599</v>
      </c>
      <c r="J15" s="44">
        <f t="shared" si="11"/>
        <v>3508.2371584939865</v>
      </c>
      <c r="K15" s="45">
        <f t="shared" si="12"/>
        <v>3366.1222539841879</v>
      </c>
      <c r="L15" s="46">
        <f t="shared" si="13"/>
        <v>3261.0244373039995</v>
      </c>
      <c r="M15" s="44">
        <f t="shared" si="14"/>
        <v>-3508.2371584939865</v>
      </c>
      <c r="N15" s="45">
        <f t="shared" si="15"/>
        <v>-3366.1222539841879</v>
      </c>
      <c r="O15" s="46">
        <f t="shared" si="16"/>
        <v>-3261.0244373039995</v>
      </c>
      <c r="P15" s="40"/>
      <c r="Q15" s="40"/>
      <c r="R15" s="40"/>
    </row>
    <row r="16" spans="1:18" x14ac:dyDescent="0.45">
      <c r="A16" s="9">
        <v>8</v>
      </c>
      <c r="B16" s="5">
        <v>44018</v>
      </c>
      <c r="C16" s="47">
        <v>2</v>
      </c>
      <c r="D16" s="86">
        <v>1.27</v>
      </c>
      <c r="E16" s="57">
        <v>-1</v>
      </c>
      <c r="F16" s="82">
        <v>-1</v>
      </c>
      <c r="G16" s="22">
        <f t="shared" si="2"/>
        <v>117754.79881352097</v>
      </c>
      <c r="H16" s="22">
        <f t="shared" si="3"/>
        <v>105572.81429245742</v>
      </c>
      <c r="I16" s="22">
        <f t="shared" si="4"/>
        <v>102276.5964353111</v>
      </c>
      <c r="J16" s="44">
        <f t="shared" si="11"/>
        <v>3402.990043739167</v>
      </c>
      <c r="K16" s="45">
        <f t="shared" si="12"/>
        <v>3265.1385863646624</v>
      </c>
      <c r="L16" s="46">
        <f t="shared" si="13"/>
        <v>3163.1937041848796</v>
      </c>
      <c r="M16" s="44">
        <f t="shared" si="14"/>
        <v>4321.7973555487424</v>
      </c>
      <c r="N16" s="45">
        <f t="shared" si="15"/>
        <v>-3265.1385863646624</v>
      </c>
      <c r="O16" s="46">
        <f t="shared" si="16"/>
        <v>-3163.1937041848796</v>
      </c>
      <c r="P16" s="40"/>
      <c r="Q16" s="40"/>
      <c r="R16" s="40"/>
    </row>
    <row r="17" spans="1:18" x14ac:dyDescent="0.45">
      <c r="A17" s="9">
        <v>9</v>
      </c>
      <c r="B17" s="5">
        <v>44068</v>
      </c>
      <c r="C17" s="47">
        <v>1</v>
      </c>
      <c r="D17" s="86">
        <v>1.27</v>
      </c>
      <c r="E17" s="57">
        <v>1.5</v>
      </c>
      <c r="F17" s="82">
        <v>2</v>
      </c>
      <c r="G17" s="22">
        <f t="shared" si="2"/>
        <v>122241.25664831612</v>
      </c>
      <c r="H17" s="22">
        <f t="shared" si="3"/>
        <v>110323.59093561801</v>
      </c>
      <c r="I17" s="22">
        <f t="shared" si="4"/>
        <v>108413.19222142977</v>
      </c>
      <c r="J17" s="44">
        <f t="shared" si="11"/>
        <v>3532.643964405629</v>
      </c>
      <c r="K17" s="45">
        <f t="shared" si="12"/>
        <v>3167.1844287737226</v>
      </c>
      <c r="L17" s="46">
        <f t="shared" si="13"/>
        <v>3068.2978930593331</v>
      </c>
      <c r="M17" s="44">
        <f t="shared" si="14"/>
        <v>4486.4578347951492</v>
      </c>
      <c r="N17" s="45">
        <f t="shared" si="15"/>
        <v>4750.7766431605842</v>
      </c>
      <c r="O17" s="46">
        <f t="shared" si="16"/>
        <v>6136.5957861186662</v>
      </c>
      <c r="P17" s="40"/>
      <c r="Q17" s="40"/>
      <c r="R17" s="40"/>
    </row>
    <row r="18" spans="1:18" x14ac:dyDescent="0.45">
      <c r="A18" s="9">
        <v>10</v>
      </c>
      <c r="B18" s="5">
        <v>44099</v>
      </c>
      <c r="C18" s="47">
        <v>1</v>
      </c>
      <c r="D18" s="86">
        <v>1.27</v>
      </c>
      <c r="E18" s="57">
        <v>1.5</v>
      </c>
      <c r="F18" s="82">
        <v>-1</v>
      </c>
      <c r="G18" s="22">
        <f t="shared" si="2"/>
        <v>126898.64852661696</v>
      </c>
      <c r="H18" s="22">
        <f t="shared" si="3"/>
        <v>115288.15252772081</v>
      </c>
      <c r="I18" s="22">
        <f t="shared" si="4"/>
        <v>105160.79645478688</v>
      </c>
      <c r="J18" s="44">
        <f t="shared" si="11"/>
        <v>3667.2376994494834</v>
      </c>
      <c r="K18" s="45">
        <f t="shared" si="12"/>
        <v>3309.7077280685398</v>
      </c>
      <c r="L18" s="46">
        <f t="shared" si="13"/>
        <v>3252.3957666428928</v>
      </c>
      <c r="M18" s="44">
        <f t="shared" si="14"/>
        <v>4657.3918783008439</v>
      </c>
      <c r="N18" s="45">
        <f t="shared" si="15"/>
        <v>4964.5615921028093</v>
      </c>
      <c r="O18" s="46">
        <f t="shared" si="16"/>
        <v>-3252.3957666428928</v>
      </c>
      <c r="P18" s="40"/>
      <c r="Q18" s="40"/>
      <c r="R18" s="40"/>
    </row>
    <row r="19" spans="1:18" x14ac:dyDescent="0.45">
      <c r="A19" s="9">
        <v>11</v>
      </c>
      <c r="B19" s="5">
        <v>44167</v>
      </c>
      <c r="C19" s="47">
        <v>1</v>
      </c>
      <c r="D19" s="86">
        <v>1.27</v>
      </c>
      <c r="E19" s="57">
        <v>1.5</v>
      </c>
      <c r="F19" s="82">
        <v>2</v>
      </c>
      <c r="G19" s="22">
        <f t="shared" si="2"/>
        <v>131733.48703548106</v>
      </c>
      <c r="H19" s="22">
        <f t="shared" si="3"/>
        <v>120476.11939146825</v>
      </c>
      <c r="I19" s="22">
        <f t="shared" si="4"/>
        <v>111470.44424207408</v>
      </c>
      <c r="J19" s="44">
        <f t="shared" si="11"/>
        <v>3806.9594557985088</v>
      </c>
      <c r="K19" s="45">
        <f t="shared" si="12"/>
        <v>3458.6445758316245</v>
      </c>
      <c r="L19" s="46">
        <f t="shared" si="13"/>
        <v>3154.823893643606</v>
      </c>
      <c r="M19" s="44">
        <f t="shared" si="14"/>
        <v>4834.8385088641062</v>
      </c>
      <c r="N19" s="45">
        <f t="shared" si="15"/>
        <v>5187.9668637474369</v>
      </c>
      <c r="O19" s="46">
        <f t="shared" si="16"/>
        <v>6309.6477872872119</v>
      </c>
      <c r="P19" s="40"/>
      <c r="Q19" s="40"/>
      <c r="R19" s="40"/>
    </row>
    <row r="20" spans="1:18" x14ac:dyDescent="0.45">
      <c r="A20" s="9">
        <v>12</v>
      </c>
      <c r="B20" s="5">
        <v>44182</v>
      </c>
      <c r="C20" s="47">
        <v>1</v>
      </c>
      <c r="D20" s="86">
        <v>1.27</v>
      </c>
      <c r="E20" s="57">
        <v>1.5</v>
      </c>
      <c r="F20" s="82">
        <v>2</v>
      </c>
      <c r="G20" s="22">
        <f t="shared" si="2"/>
        <v>136752.53289153287</v>
      </c>
      <c r="H20" s="22">
        <f t="shared" si="3"/>
        <v>125897.54476408432</v>
      </c>
      <c r="I20" s="22">
        <f t="shared" si="4"/>
        <v>118158.67089659853</v>
      </c>
      <c r="J20" s="44">
        <f t="shared" si="11"/>
        <v>3952.0046110644316</v>
      </c>
      <c r="K20" s="45">
        <f t="shared" si="12"/>
        <v>3614.2835817440473</v>
      </c>
      <c r="L20" s="46">
        <f t="shared" si="13"/>
        <v>3344.1133272622224</v>
      </c>
      <c r="M20" s="44">
        <f t="shared" si="14"/>
        <v>5019.0458560518282</v>
      </c>
      <c r="N20" s="45">
        <f t="shared" si="15"/>
        <v>5421.4253726160714</v>
      </c>
      <c r="O20" s="46">
        <f t="shared" si="16"/>
        <v>6688.2266545244447</v>
      </c>
      <c r="P20" s="40"/>
      <c r="Q20" s="40"/>
      <c r="R20" s="40"/>
    </row>
    <row r="21" spans="1:18" x14ac:dyDescent="0.45">
      <c r="A21" s="9">
        <v>13</v>
      </c>
      <c r="B21" s="5"/>
      <c r="C21" s="47"/>
      <c r="D21" s="86"/>
      <c r="E21" s="57"/>
      <c r="F21" s="82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>
        <f t="shared" si="11"/>
        <v>4102.5759867459856</v>
      </c>
      <c r="K21" s="45">
        <f t="shared" si="12"/>
        <v>3776.9263429225293</v>
      </c>
      <c r="L21" s="46">
        <f t="shared" si="13"/>
        <v>3544.7601268979556</v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86"/>
      <c r="E22" s="57"/>
      <c r="F22" s="82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86"/>
      <c r="E23" s="57"/>
      <c r="F23" s="82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86"/>
      <c r="E24" s="57"/>
      <c r="F24" s="82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86"/>
      <c r="E25" s="57"/>
      <c r="F25" s="82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86"/>
      <c r="E26" s="57"/>
      <c r="F26" s="82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86"/>
      <c r="E27" s="57"/>
      <c r="F27" s="82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4"/>
      <c r="E28" s="55"/>
      <c r="F28" s="56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4"/>
      <c r="E29" s="55"/>
      <c r="F29" s="77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4"/>
      <c r="E30" s="55"/>
      <c r="F30" s="77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4"/>
      <c r="E31" s="55"/>
      <c r="F31" s="56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4"/>
      <c r="E32" s="55"/>
      <c r="F32" s="56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4"/>
      <c r="E33" s="55"/>
      <c r="F33" s="56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4"/>
      <c r="E34" s="55"/>
      <c r="F34" s="77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4"/>
      <c r="E35" s="55"/>
      <c r="F35" s="77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4"/>
      <c r="E36" s="55"/>
      <c r="F36" s="56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4"/>
      <c r="E37" s="55"/>
      <c r="F37" s="56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4"/>
      <c r="E38" s="55"/>
      <c r="F38" s="56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4"/>
      <c r="E39" s="57"/>
      <c r="F39" s="56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4"/>
      <c r="E40" s="57"/>
      <c r="F40" s="56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4"/>
      <c r="E41" s="57"/>
      <c r="F41" s="77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4"/>
      <c r="E42" s="57"/>
      <c r="F42" s="77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4"/>
      <c r="E43" s="57"/>
      <c r="F43" s="56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4"/>
      <c r="E44" s="57"/>
      <c r="F44" s="56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4"/>
      <c r="E45" s="55"/>
      <c r="F45" s="56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4"/>
      <c r="E46" s="55"/>
      <c r="F46" s="56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4"/>
      <c r="E47" s="55"/>
      <c r="F47" s="56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4"/>
      <c r="E48" s="55"/>
      <c r="F48" s="56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4"/>
      <c r="E49" s="55"/>
      <c r="F49" s="56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4"/>
      <c r="E50" s="55"/>
      <c r="F50" s="56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4"/>
      <c r="E51" s="55"/>
      <c r="F51" s="77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4"/>
      <c r="E52" s="55"/>
      <c r="F52" s="56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4"/>
      <c r="E53" s="55"/>
      <c r="F53" s="56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4"/>
      <c r="E54" s="55"/>
      <c r="F54" s="56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4"/>
      <c r="E55" s="55"/>
      <c r="F55" s="56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4"/>
      <c r="E56" s="55"/>
      <c r="F56" s="56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4"/>
      <c r="E57" s="55"/>
      <c r="F57" s="56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58"/>
      <c r="E58" s="59"/>
      <c r="F58" s="60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7" t="s">
        <v>5</v>
      </c>
      <c r="C59" s="98"/>
      <c r="D59" s="7">
        <f>COUNTIF(D9:D58,1.27)</f>
        <v>10</v>
      </c>
      <c r="E59" s="7">
        <f>COUNTIF(E9:E58,1.5)</f>
        <v>8</v>
      </c>
      <c r="F59" s="8">
        <f>COUNTIF(F9:F58,2)</f>
        <v>6</v>
      </c>
      <c r="G59" s="67">
        <f>M59+G8</f>
        <v>136752.5328915329</v>
      </c>
      <c r="H59" s="68">
        <f>N59+H8</f>
        <v>125897.5447640843</v>
      </c>
      <c r="I59" s="69">
        <f>O59+I8</f>
        <v>118158.67089659855</v>
      </c>
      <c r="J59" s="64" t="s">
        <v>32</v>
      </c>
      <c r="K59" s="65">
        <f>B58-B9</f>
        <v>-43846</v>
      </c>
      <c r="L59" s="66" t="s">
        <v>33</v>
      </c>
      <c r="M59" s="78">
        <f>SUM(M9:M58)</f>
        <v>36752.532891532908</v>
      </c>
      <c r="N59" s="79">
        <f>SUM(N9:N58)</f>
        <v>25897.544764084301</v>
      </c>
      <c r="O59" s="80">
        <f>SUM(O9:O58)</f>
        <v>18158.670896598553</v>
      </c>
    </row>
    <row r="60" spans="1:15" ht="18.600000000000001" thickBot="1" x14ac:dyDescent="0.5">
      <c r="A60" s="9"/>
      <c r="B60" s="91" t="s">
        <v>6</v>
      </c>
      <c r="C60" s="92"/>
      <c r="D60" s="7">
        <f>COUNTIF(D9:D58,-1)</f>
        <v>2</v>
      </c>
      <c r="E60" s="7">
        <f>COUNTIF(E9:E58,-1)</f>
        <v>4</v>
      </c>
      <c r="F60" s="8">
        <f>COUNTIF(F9:F58,-1)</f>
        <v>6</v>
      </c>
      <c r="G60" s="89" t="s">
        <v>31</v>
      </c>
      <c r="H60" s="90"/>
      <c r="I60" s="96"/>
      <c r="J60" s="89" t="s">
        <v>34</v>
      </c>
      <c r="K60" s="90"/>
      <c r="L60" s="96"/>
      <c r="M60" s="9"/>
      <c r="N60" s="3"/>
      <c r="O60" s="4"/>
    </row>
    <row r="61" spans="1:15" ht="18.600000000000001" thickBot="1" x14ac:dyDescent="0.5">
      <c r="A61" s="9"/>
      <c r="B61" s="91" t="s">
        <v>36</v>
      </c>
      <c r="C61" s="92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3">
        <f>G59/G8</f>
        <v>1.3675253289153291</v>
      </c>
      <c r="H61" s="74">
        <f t="shared" ref="H61" si="21">H59/H8</f>
        <v>1.258975447640843</v>
      </c>
      <c r="I61" s="75">
        <f>I59/I8</f>
        <v>1.1815867089659855</v>
      </c>
      <c r="J61" s="62">
        <f>(G61-100%)*30/K59</f>
        <v>-2.514655810669131E-4</v>
      </c>
      <c r="K61" s="62">
        <f>(H61-100%)*30/K59</f>
        <v>-1.7719434906776651E-4</v>
      </c>
      <c r="L61" s="63">
        <f>(I61-100%)*30/K59</f>
        <v>-1.2424397365733624E-4</v>
      </c>
      <c r="M61" s="10"/>
      <c r="N61" s="2"/>
      <c r="O61" s="11"/>
    </row>
    <row r="62" spans="1:15" ht="18.600000000000001" thickBot="1" x14ac:dyDescent="0.5">
      <c r="A62" s="3"/>
      <c r="B62" s="89" t="s">
        <v>4</v>
      </c>
      <c r="C62" s="90"/>
      <c r="D62" s="76">
        <f t="shared" ref="D62:E62" si="22">D59/(D59+D60+D61)</f>
        <v>0.83333333333333337</v>
      </c>
      <c r="E62" s="71">
        <f t="shared" si="22"/>
        <v>0.66666666666666663</v>
      </c>
      <c r="F62" s="72">
        <f>F59/(F59+F60+F61)</f>
        <v>0.5</v>
      </c>
    </row>
    <row r="64" spans="1:15" x14ac:dyDescent="0.45">
      <c r="D64" s="70"/>
      <c r="E64" s="70"/>
      <c r="F64" s="70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20:B368"/>
  <sheetViews>
    <sheetView topLeftCell="A352" zoomScale="80" zoomScaleNormal="80" workbookViewId="0">
      <selection activeCell="A368" sqref="A368"/>
    </sheetView>
  </sheetViews>
  <sheetFormatPr defaultColWidth="8.09765625" defaultRowHeight="14.4" x14ac:dyDescent="0.45"/>
  <cols>
    <col min="1" max="1" width="8.09765625" style="52"/>
    <col min="2" max="2" width="8.09765625" style="53"/>
    <col min="3" max="16384" width="8.09765625" style="52"/>
  </cols>
  <sheetData>
    <row r="20" spans="1:1" ht="21" x14ac:dyDescent="0.45">
      <c r="A20" s="81">
        <v>1</v>
      </c>
    </row>
    <row r="58" spans="1:1" ht="21" x14ac:dyDescent="0.45">
      <c r="A58" s="81">
        <v>2</v>
      </c>
    </row>
    <row r="59" spans="1:1" ht="21" x14ac:dyDescent="0.45">
      <c r="A59" s="81">
        <v>3</v>
      </c>
    </row>
    <row r="96" spans="1:1" ht="21" x14ac:dyDescent="0.45">
      <c r="A96" s="81">
        <v>4</v>
      </c>
    </row>
    <row r="135" spans="1:1" ht="21" x14ac:dyDescent="0.45">
      <c r="A135" s="81">
        <v>5</v>
      </c>
    </row>
    <row r="173" spans="1:1" ht="19.2" x14ac:dyDescent="0.45">
      <c r="A173" s="87">
        <v>6</v>
      </c>
    </row>
    <row r="174" spans="1:1" ht="19.2" x14ac:dyDescent="0.45">
      <c r="A174" s="87">
        <v>7</v>
      </c>
    </row>
    <row r="213" spans="1:1" ht="19.2" x14ac:dyDescent="0.45">
      <c r="A213" s="87">
        <v>8</v>
      </c>
    </row>
    <row r="252" spans="1:1" ht="21" x14ac:dyDescent="0.45">
      <c r="A252" s="81">
        <v>9</v>
      </c>
    </row>
    <row r="290" spans="1:1" ht="21" x14ac:dyDescent="0.45">
      <c r="A290" s="81">
        <v>10</v>
      </c>
    </row>
    <row r="329" spans="1:1" ht="19.2" x14ac:dyDescent="0.45">
      <c r="A329" s="87">
        <v>11</v>
      </c>
    </row>
    <row r="368" spans="1:1" ht="19.2" x14ac:dyDescent="0.45">
      <c r="A368" s="87">
        <v>12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zoomScale="145" zoomScaleSheetLayoutView="100" workbookViewId="0">
      <selection activeCell="A2" sqref="A2:J9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27</v>
      </c>
    </row>
    <row r="2" spans="1:10" x14ac:dyDescent="0.45">
      <c r="A2" s="99" t="s">
        <v>38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x14ac:dyDescent="0.4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x14ac:dyDescent="0.45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x14ac:dyDescent="0.45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 x14ac:dyDescent="0.45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45">
      <c r="A7" s="100"/>
      <c r="B7" s="100"/>
      <c r="C7" s="100"/>
      <c r="D7" s="100"/>
      <c r="E7" s="100"/>
      <c r="F7" s="100"/>
      <c r="G7" s="100"/>
      <c r="H7" s="100"/>
      <c r="I7" s="100"/>
      <c r="J7" s="100"/>
    </row>
    <row r="8" spans="1:10" x14ac:dyDescent="0.45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0" x14ac:dyDescent="0.45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1" spans="1:10" x14ac:dyDescent="0.45">
      <c r="A11" s="52" t="s">
        <v>28</v>
      </c>
    </row>
    <row r="12" spans="1:10" x14ac:dyDescent="0.45">
      <c r="A12" s="101"/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x14ac:dyDescent="0.45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x14ac:dyDescent="0.45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x14ac:dyDescent="0.45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 x14ac:dyDescent="0.45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 x14ac:dyDescent="0.45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 x14ac:dyDescent="0.45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x14ac:dyDescent="0.45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1" spans="1:10" x14ac:dyDescent="0.45">
      <c r="A21" s="52" t="s">
        <v>29</v>
      </c>
    </row>
    <row r="22" spans="1:10" x14ac:dyDescent="0.45">
      <c r="A22" s="101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x14ac:dyDescent="0.45">
      <c r="A23" s="101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 x14ac:dyDescent="0.45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4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45">
      <c r="A26" s="101"/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 x14ac:dyDescent="0.45">
      <c r="A27" s="101"/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 x14ac:dyDescent="0.45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 x14ac:dyDescent="0.45">
      <c r="A29" s="101"/>
      <c r="B29" s="101"/>
      <c r="C29" s="101"/>
      <c r="D29" s="101"/>
      <c r="E29" s="101"/>
      <c r="F29" s="101"/>
      <c r="G29" s="101"/>
      <c r="H29" s="101"/>
      <c r="I29" s="101"/>
      <c r="J29" s="101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5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5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5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5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5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5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5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5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大沼友信</cp:lastModifiedBy>
  <dcterms:created xsi:type="dcterms:W3CDTF">2020-09-18T03:10:57Z</dcterms:created>
  <dcterms:modified xsi:type="dcterms:W3CDTF">2022-01-02T08:21:50Z</dcterms:modified>
</cp:coreProperties>
</file>