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user\Desktop\FX検証エクセル\検証3回目\"/>
    </mc:Choice>
  </mc:AlternateContent>
  <xr:revisionPtr revIDLastSave="0" documentId="13_ncr:1_{B79C47A6-A1BE-4434-A124-3C06F8853F15}" xr6:coauthVersionLast="47" xr6:coauthVersionMax="47" xr10:uidLastSave="{00000000-0000-0000-0000-000000000000}"/>
  <bookViews>
    <workbookView xWindow="-120" yWindow="-120" windowWidth="20730" windowHeight="11160" xr2:uid="{00000000-000D-0000-FFFF-FFFF00000000}"/>
  </bookViews>
  <sheets>
    <sheet name="検証シート" sheetId="1" r:id="rId1"/>
    <sheet name="画像" sheetId="6" r:id="rId2"/>
    <sheet name="気づき" sheetId="5" r:id="rId3"/>
    <sheet name="検証終了通貨" sheetId="2"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S59" i="1" l="1"/>
  <c r="U59" i="1"/>
  <c r="S61" i="1" s="1"/>
  <c r="M59" i="1"/>
  <c r="G59" i="1" s="1"/>
  <c r="G61" i="1" s="1"/>
  <c r="R61" i="1"/>
  <c r="R60" i="1"/>
  <c r="R59" i="1"/>
  <c r="D59" i="1"/>
  <c r="T9" i="1"/>
  <c r="U9" i="1" s="1"/>
  <c r="F59" i="1"/>
  <c r="R62" i="1" l="1"/>
  <c r="S9" i="1"/>
  <c r="T10" i="1" s="1"/>
  <c r="U10" i="1" s="1"/>
  <c r="D61" i="1"/>
  <c r="E61" i="1"/>
  <c r="F61" i="1"/>
  <c r="K59" i="1"/>
  <c r="T61" i="1" s="1"/>
  <c r="E59" i="1"/>
  <c r="I8" i="1" l="1"/>
  <c r="H8" i="1"/>
  <c r="G8" i="1"/>
  <c r="J9" i="1" s="1"/>
  <c r="M9" i="1" s="1"/>
  <c r="F60" i="1"/>
  <c r="F62" i="1" s="1"/>
  <c r="E60" i="1"/>
  <c r="E62" i="1" s="1"/>
  <c r="D60" i="1"/>
  <c r="D62" i="1" s="1"/>
  <c r="G9" i="1" l="1"/>
  <c r="J10" i="1" s="1"/>
  <c r="H9" i="1"/>
  <c r="S10" i="1"/>
  <c r="K9" i="1"/>
  <c r="N9" i="1" s="1"/>
  <c r="L9" i="1"/>
  <c r="O9" i="1" s="1"/>
  <c r="T11" i="1" l="1"/>
  <c r="U11" i="1" s="1"/>
  <c r="M10" i="1"/>
  <c r="I9" i="1"/>
  <c r="L10" i="1" s="1"/>
  <c r="O10" i="1" s="1"/>
  <c r="K10" i="1"/>
  <c r="N10" i="1" s="1"/>
  <c r="H10" i="1" s="1"/>
  <c r="S11" i="1" l="1"/>
  <c r="T12" i="1" s="1"/>
  <c r="U12" i="1" s="1"/>
  <c r="G10" i="1"/>
  <c r="J11" i="1" s="1"/>
  <c r="M11" i="1" s="1"/>
  <c r="I10" i="1"/>
  <c r="S12" i="1" l="1"/>
  <c r="T13" i="1"/>
  <c r="U13" i="1" s="1"/>
  <c r="L11" i="1"/>
  <c r="O11" i="1" s="1"/>
  <c r="G11" i="1"/>
  <c r="K11" i="1"/>
  <c r="N11" i="1" s="1"/>
  <c r="S13" i="1" l="1"/>
  <c r="H11" i="1"/>
  <c r="K12" i="1" s="1"/>
  <c r="N12" i="1" s="1"/>
  <c r="H12" i="1" s="1"/>
  <c r="I11" i="1"/>
  <c r="L12" i="1" s="1"/>
  <c r="O12" i="1" s="1"/>
  <c r="I12" i="1" s="1"/>
  <c r="J12" i="1"/>
  <c r="M12" i="1" s="1"/>
  <c r="T14" i="1" l="1"/>
  <c r="U14" i="1" s="1"/>
  <c r="G12" i="1"/>
  <c r="L13" i="1"/>
  <c r="O13" i="1" s="1"/>
  <c r="I13" i="1" s="1"/>
  <c r="K13" i="1"/>
  <c r="N13" i="1" s="1"/>
  <c r="S14" i="1" l="1"/>
  <c r="L14" i="1"/>
  <c r="O14" i="1" s="1"/>
  <c r="I14" i="1" s="1"/>
  <c r="J13" i="1"/>
  <c r="M13" i="1" s="1"/>
  <c r="H13" i="1"/>
  <c r="T15" i="1" l="1"/>
  <c r="U15" i="1" s="1"/>
  <c r="G13" i="1"/>
  <c r="J14" i="1" s="1"/>
  <c r="M14" i="1" s="1"/>
  <c r="G14" i="1" s="1"/>
  <c r="L15" i="1"/>
  <c r="O15" i="1" s="1"/>
  <c r="I15" i="1" s="1"/>
  <c r="K14" i="1"/>
  <c r="N14" i="1" s="1"/>
  <c r="S15" i="1" l="1"/>
  <c r="H14" i="1"/>
  <c r="K15" i="1" s="1"/>
  <c r="N15" i="1" s="1"/>
  <c r="H15" i="1" s="1"/>
  <c r="L16" i="1"/>
  <c r="O16" i="1" s="1"/>
  <c r="I16" i="1" s="1"/>
  <c r="J15" i="1"/>
  <c r="M15" i="1" s="1"/>
  <c r="G15" i="1" s="1"/>
  <c r="T16" i="1" l="1"/>
  <c r="U16" i="1" s="1"/>
  <c r="J16" i="1"/>
  <c r="M16" i="1" s="1"/>
  <c r="G16" i="1" s="1"/>
  <c r="K16" i="1"/>
  <c r="N16" i="1" s="1"/>
  <c r="H16" i="1" s="1"/>
  <c r="L17" i="1"/>
  <c r="O17" i="1" s="1"/>
  <c r="I17" i="1" s="1"/>
  <c r="S16" i="1" l="1"/>
  <c r="L18" i="1"/>
  <c r="O18" i="1" s="1"/>
  <c r="I18" i="1" s="1"/>
  <c r="K17" i="1"/>
  <c r="N17" i="1" s="1"/>
  <c r="H17" i="1" s="1"/>
  <c r="J17" i="1"/>
  <c r="M17" i="1" s="1"/>
  <c r="G17" i="1" s="1"/>
  <c r="T17" i="1" l="1"/>
  <c r="U17" i="1" s="1"/>
  <c r="J18" i="1"/>
  <c r="M18" i="1" s="1"/>
  <c r="G18" i="1" s="1"/>
  <c r="K18" i="1"/>
  <c r="N18" i="1" s="1"/>
  <c r="H18" i="1" s="1"/>
  <c r="L19" i="1"/>
  <c r="O19" i="1" s="1"/>
  <c r="I19" i="1" s="1"/>
  <c r="S17" i="1" l="1"/>
  <c r="L20" i="1"/>
  <c r="O20" i="1" s="1"/>
  <c r="I20" i="1" s="1"/>
  <c r="K19" i="1"/>
  <c r="N19" i="1" s="1"/>
  <c r="H19" i="1" s="1"/>
  <c r="J19" i="1"/>
  <c r="M19" i="1" s="1"/>
  <c r="G19" i="1" s="1"/>
  <c r="T18" i="1" l="1"/>
  <c r="U18" i="1" s="1"/>
  <c r="J20" i="1"/>
  <c r="M20" i="1" s="1"/>
  <c r="G20" i="1" s="1"/>
  <c r="K20" i="1"/>
  <c r="N20" i="1" s="1"/>
  <c r="H20" i="1" s="1"/>
  <c r="L21" i="1"/>
  <c r="O21" i="1" s="1"/>
  <c r="I21" i="1" s="1"/>
  <c r="S18" i="1" l="1"/>
  <c r="L22" i="1"/>
  <c r="O22" i="1" s="1"/>
  <c r="I22" i="1" s="1"/>
  <c r="K21" i="1"/>
  <c r="N21" i="1" s="1"/>
  <c r="H21" i="1" s="1"/>
  <c r="J21" i="1"/>
  <c r="M21" i="1" s="1"/>
  <c r="G21" i="1" s="1"/>
  <c r="T19" i="1" l="1"/>
  <c r="U19" i="1" s="1"/>
  <c r="J22" i="1"/>
  <c r="M22" i="1" s="1"/>
  <c r="G22" i="1" s="1"/>
  <c r="K22" i="1"/>
  <c r="N22" i="1" s="1"/>
  <c r="H22" i="1" s="1"/>
  <c r="L23" i="1"/>
  <c r="O23" i="1" s="1"/>
  <c r="I23" i="1" s="1"/>
  <c r="S19" i="1" l="1"/>
  <c r="L24" i="1"/>
  <c r="O24" i="1" s="1"/>
  <c r="I24" i="1" s="1"/>
  <c r="K23" i="1"/>
  <c r="N23" i="1" s="1"/>
  <c r="H23" i="1" s="1"/>
  <c r="J23" i="1"/>
  <c r="M23" i="1" s="1"/>
  <c r="G23" i="1" s="1"/>
  <c r="T20" i="1" l="1"/>
  <c r="U20" i="1" s="1"/>
  <c r="J24" i="1"/>
  <c r="M24" i="1" s="1"/>
  <c r="G24" i="1" s="1"/>
  <c r="K24" i="1"/>
  <c r="N24" i="1" s="1"/>
  <c r="H24" i="1" s="1"/>
  <c r="L25" i="1"/>
  <c r="O25" i="1" s="1"/>
  <c r="I25" i="1" s="1"/>
  <c r="S20" i="1" l="1"/>
  <c r="L26" i="1"/>
  <c r="O26" i="1" s="1"/>
  <c r="I26" i="1" s="1"/>
  <c r="K25" i="1"/>
  <c r="N25" i="1" s="1"/>
  <c r="H25" i="1" s="1"/>
  <c r="J25" i="1"/>
  <c r="M25" i="1" s="1"/>
  <c r="G25" i="1" s="1"/>
  <c r="T21" i="1" l="1"/>
  <c r="U21" i="1" s="1"/>
  <c r="J26" i="1"/>
  <c r="M26" i="1" s="1"/>
  <c r="G26" i="1" s="1"/>
  <c r="K26" i="1"/>
  <c r="N26" i="1" s="1"/>
  <c r="H26" i="1" s="1"/>
  <c r="L27" i="1"/>
  <c r="O27" i="1" s="1"/>
  <c r="I27" i="1" s="1"/>
  <c r="S21" i="1" l="1"/>
  <c r="L28" i="1"/>
  <c r="O28" i="1" s="1"/>
  <c r="I28" i="1" s="1"/>
  <c r="K27" i="1"/>
  <c r="N27" i="1" s="1"/>
  <c r="H27" i="1" s="1"/>
  <c r="J27" i="1"/>
  <c r="M27" i="1" s="1"/>
  <c r="G27" i="1" s="1"/>
  <c r="T22" i="1" l="1"/>
  <c r="U22" i="1" s="1"/>
  <c r="J28" i="1"/>
  <c r="M28" i="1" s="1"/>
  <c r="G28" i="1" s="1"/>
  <c r="K28" i="1"/>
  <c r="N28" i="1" s="1"/>
  <c r="H28" i="1" s="1"/>
  <c r="L29" i="1"/>
  <c r="O29" i="1" s="1"/>
  <c r="I29" i="1" s="1"/>
  <c r="S22" i="1" l="1"/>
  <c r="L30" i="1"/>
  <c r="O30" i="1" s="1"/>
  <c r="I30" i="1" s="1"/>
  <c r="K29" i="1"/>
  <c r="N29" i="1" s="1"/>
  <c r="H29" i="1" s="1"/>
  <c r="J29" i="1"/>
  <c r="M29" i="1" s="1"/>
  <c r="G29" i="1" s="1"/>
  <c r="T23" i="1" l="1"/>
  <c r="U23" i="1" s="1"/>
  <c r="J30" i="1"/>
  <c r="M30" i="1" s="1"/>
  <c r="G30" i="1" s="1"/>
  <c r="K30" i="1"/>
  <c r="N30" i="1" s="1"/>
  <c r="H30" i="1" s="1"/>
  <c r="L31" i="1"/>
  <c r="O31" i="1" s="1"/>
  <c r="I31" i="1" s="1"/>
  <c r="S23" i="1" l="1"/>
  <c r="L32" i="1"/>
  <c r="O32" i="1" s="1"/>
  <c r="I32" i="1" s="1"/>
  <c r="K31" i="1"/>
  <c r="N31" i="1" s="1"/>
  <c r="H31" i="1" s="1"/>
  <c r="J31" i="1"/>
  <c r="M31" i="1" s="1"/>
  <c r="G31" i="1" s="1"/>
  <c r="T24" i="1" l="1"/>
  <c r="U24" i="1" s="1"/>
  <c r="J32" i="1"/>
  <c r="M32" i="1" s="1"/>
  <c r="G32" i="1" s="1"/>
  <c r="K32" i="1"/>
  <c r="N32" i="1" s="1"/>
  <c r="H32" i="1" s="1"/>
  <c r="L33" i="1"/>
  <c r="O33" i="1" s="1"/>
  <c r="I33" i="1" s="1"/>
  <c r="S24" i="1" l="1"/>
  <c r="L34" i="1"/>
  <c r="O34" i="1" s="1"/>
  <c r="I34" i="1" s="1"/>
  <c r="K33" i="1"/>
  <c r="N33" i="1" s="1"/>
  <c r="H33" i="1" s="1"/>
  <c r="J33" i="1"/>
  <c r="M33" i="1" s="1"/>
  <c r="G33" i="1" s="1"/>
  <c r="T25" i="1" l="1"/>
  <c r="U25" i="1" s="1"/>
  <c r="J34" i="1"/>
  <c r="M34" i="1" s="1"/>
  <c r="G34" i="1" s="1"/>
  <c r="K34" i="1"/>
  <c r="N34" i="1" s="1"/>
  <c r="H34" i="1" s="1"/>
  <c r="L35" i="1"/>
  <c r="O35" i="1" s="1"/>
  <c r="I35" i="1" s="1"/>
  <c r="S25" i="1" l="1"/>
  <c r="L36" i="1"/>
  <c r="O36" i="1" s="1"/>
  <c r="I36" i="1" s="1"/>
  <c r="K35" i="1"/>
  <c r="N35" i="1" s="1"/>
  <c r="H35" i="1" s="1"/>
  <c r="J35" i="1"/>
  <c r="M35" i="1" s="1"/>
  <c r="G35" i="1" s="1"/>
  <c r="T26" i="1" l="1"/>
  <c r="U26" i="1" s="1"/>
  <c r="J36" i="1"/>
  <c r="M36" i="1" s="1"/>
  <c r="G36" i="1" s="1"/>
  <c r="K36" i="1"/>
  <c r="N36" i="1" s="1"/>
  <c r="H36" i="1" s="1"/>
  <c r="L37" i="1"/>
  <c r="O37" i="1" s="1"/>
  <c r="I37" i="1" s="1"/>
  <c r="S26" i="1" l="1"/>
  <c r="L38" i="1"/>
  <c r="O38" i="1" s="1"/>
  <c r="I38" i="1" s="1"/>
  <c r="K37" i="1"/>
  <c r="N37" i="1" s="1"/>
  <c r="H37" i="1" s="1"/>
  <c r="J37" i="1"/>
  <c r="M37" i="1" s="1"/>
  <c r="G37" i="1" s="1"/>
  <c r="T27" i="1" l="1"/>
  <c r="U27" i="1" s="1"/>
  <c r="J38" i="1"/>
  <c r="M38" i="1" s="1"/>
  <c r="G38" i="1" s="1"/>
  <c r="K38" i="1"/>
  <c r="N38" i="1" s="1"/>
  <c r="H38" i="1" s="1"/>
  <c r="L39" i="1"/>
  <c r="O39" i="1" s="1"/>
  <c r="I39" i="1" s="1"/>
  <c r="S27" i="1" l="1"/>
  <c r="L40" i="1"/>
  <c r="O40" i="1" s="1"/>
  <c r="I40" i="1" s="1"/>
  <c r="K39" i="1"/>
  <c r="N39" i="1" s="1"/>
  <c r="H39" i="1" s="1"/>
  <c r="J39" i="1"/>
  <c r="M39" i="1" s="1"/>
  <c r="G39" i="1" s="1"/>
  <c r="T28" i="1" l="1"/>
  <c r="U28" i="1" s="1"/>
  <c r="J40" i="1"/>
  <c r="M40" i="1" s="1"/>
  <c r="G40" i="1" s="1"/>
  <c r="K40" i="1"/>
  <c r="N40" i="1" s="1"/>
  <c r="H40" i="1" s="1"/>
  <c r="L41" i="1"/>
  <c r="O41" i="1" s="1"/>
  <c r="I41" i="1" s="1"/>
  <c r="S28" i="1" l="1"/>
  <c r="L42" i="1"/>
  <c r="O42" i="1" s="1"/>
  <c r="I42" i="1" s="1"/>
  <c r="L43" i="1" s="1"/>
  <c r="O43" i="1" s="1"/>
  <c r="I43" i="1" s="1"/>
  <c r="L44" i="1" s="1"/>
  <c r="O44" i="1" s="1"/>
  <c r="I44" i="1" s="1"/>
  <c r="K41" i="1"/>
  <c r="N41" i="1" s="1"/>
  <c r="H41" i="1" s="1"/>
  <c r="J41" i="1"/>
  <c r="M41" i="1" s="1"/>
  <c r="G41" i="1" s="1"/>
  <c r="T29" i="1" l="1"/>
  <c r="U29" i="1" s="1"/>
  <c r="K42" i="1"/>
  <c r="N42" i="1" s="1"/>
  <c r="H42" i="1" s="1"/>
  <c r="K43" i="1" s="1"/>
  <c r="N43" i="1" s="1"/>
  <c r="H43" i="1" s="1"/>
  <c r="J42" i="1"/>
  <c r="M42" i="1" s="1"/>
  <c r="G42" i="1" s="1"/>
  <c r="L45" i="1"/>
  <c r="O45" i="1" s="1"/>
  <c r="I45" i="1" s="1"/>
  <c r="S29" i="1" l="1"/>
  <c r="J43" i="1"/>
  <c r="M43" i="1" s="1"/>
  <c r="G43" i="1" s="1"/>
  <c r="K44" i="1"/>
  <c r="N44" i="1" s="1"/>
  <c r="H44" i="1" s="1"/>
  <c r="K45" i="1" s="1"/>
  <c r="N45" i="1" s="1"/>
  <c r="H45" i="1" s="1"/>
  <c r="L46" i="1"/>
  <c r="O46" i="1" s="1"/>
  <c r="I46" i="1" s="1"/>
  <c r="T30" i="1" l="1"/>
  <c r="U30" i="1" s="1"/>
  <c r="J44" i="1"/>
  <c r="M44" i="1" s="1"/>
  <c r="G44" i="1" s="1"/>
  <c r="K46" i="1"/>
  <c r="N46" i="1" s="1"/>
  <c r="H46" i="1" s="1"/>
  <c r="K47" i="1" s="1"/>
  <c r="N47" i="1" s="1"/>
  <c r="H47" i="1" s="1"/>
  <c r="L47" i="1"/>
  <c r="O47" i="1" s="1"/>
  <c r="I47" i="1" s="1"/>
  <c r="S30" i="1" l="1"/>
  <c r="J45" i="1"/>
  <c r="M45" i="1" s="1"/>
  <c r="G45" i="1" s="1"/>
  <c r="K48" i="1"/>
  <c r="N48" i="1" s="1"/>
  <c r="H48" i="1" s="1"/>
  <c r="L48" i="1"/>
  <c r="O48" i="1" s="1"/>
  <c r="I48" i="1" s="1"/>
  <c r="T31" i="1" l="1"/>
  <c r="U31" i="1" s="1"/>
  <c r="J46" i="1"/>
  <c r="M46" i="1" s="1"/>
  <c r="G46" i="1" s="1"/>
  <c r="K49" i="1"/>
  <c r="N49" i="1" s="1"/>
  <c r="H49" i="1" s="1"/>
  <c r="L49" i="1"/>
  <c r="O49" i="1" s="1"/>
  <c r="I49" i="1" s="1"/>
  <c r="S31" i="1" l="1"/>
  <c r="J47" i="1"/>
  <c r="M47" i="1" s="1"/>
  <c r="G47" i="1" s="1"/>
  <c r="K50" i="1"/>
  <c r="N50" i="1" s="1"/>
  <c r="H50" i="1" s="1"/>
  <c r="L50" i="1"/>
  <c r="O50" i="1" s="1"/>
  <c r="I50" i="1" s="1"/>
  <c r="T32" i="1" l="1"/>
  <c r="U32" i="1" s="1"/>
  <c r="J48" i="1"/>
  <c r="M48" i="1" s="1"/>
  <c r="G48" i="1" s="1"/>
  <c r="K51" i="1"/>
  <c r="N51" i="1" s="1"/>
  <c r="H51" i="1" s="1"/>
  <c r="L51" i="1"/>
  <c r="O51" i="1" s="1"/>
  <c r="I51" i="1" s="1"/>
  <c r="S32" i="1" l="1"/>
  <c r="T33" i="1" s="1"/>
  <c r="U33" i="1" s="1"/>
  <c r="J49" i="1"/>
  <c r="M49" i="1" s="1"/>
  <c r="G49" i="1" s="1"/>
  <c r="K52" i="1"/>
  <c r="N52" i="1" s="1"/>
  <c r="H52" i="1" s="1"/>
  <c r="L52" i="1"/>
  <c r="O52" i="1" s="1"/>
  <c r="I52" i="1" s="1"/>
  <c r="S33" i="1" l="1"/>
  <c r="J50" i="1"/>
  <c r="M50" i="1" s="1"/>
  <c r="G50" i="1" s="1"/>
  <c r="K53" i="1"/>
  <c r="N53" i="1" s="1"/>
  <c r="H53" i="1" s="1"/>
  <c r="L53" i="1"/>
  <c r="O53" i="1" s="1"/>
  <c r="I53" i="1" s="1"/>
  <c r="T34" i="1" l="1"/>
  <c r="U34" i="1" s="1"/>
  <c r="J51" i="1"/>
  <c r="M51" i="1" s="1"/>
  <c r="G51" i="1" s="1"/>
  <c r="K54" i="1"/>
  <c r="N54" i="1" s="1"/>
  <c r="H54" i="1" s="1"/>
  <c r="L54" i="1"/>
  <c r="O54" i="1" s="1"/>
  <c r="I54" i="1" s="1"/>
  <c r="S34" i="1" l="1"/>
  <c r="J52" i="1"/>
  <c r="M52" i="1" s="1"/>
  <c r="G52" i="1" s="1"/>
  <c r="K55" i="1"/>
  <c r="N55" i="1" s="1"/>
  <c r="H55" i="1" s="1"/>
  <c r="L55" i="1"/>
  <c r="O55" i="1" s="1"/>
  <c r="I55" i="1" s="1"/>
  <c r="T35" i="1" l="1"/>
  <c r="U35" i="1" s="1"/>
  <c r="J53" i="1"/>
  <c r="M53" i="1" s="1"/>
  <c r="G53" i="1" s="1"/>
  <c r="K56" i="1"/>
  <c r="N56" i="1" s="1"/>
  <c r="H56" i="1" s="1"/>
  <c r="L56" i="1"/>
  <c r="O56" i="1" s="1"/>
  <c r="I56" i="1" s="1"/>
  <c r="S35" i="1" l="1"/>
  <c r="J54" i="1"/>
  <c r="M54" i="1" s="1"/>
  <c r="G54" i="1" s="1"/>
  <c r="K57" i="1"/>
  <c r="N57" i="1" s="1"/>
  <c r="H57" i="1" s="1"/>
  <c r="L57" i="1"/>
  <c r="O57" i="1" s="1"/>
  <c r="I57" i="1" s="1"/>
  <c r="T36" i="1" l="1"/>
  <c r="U36" i="1" s="1"/>
  <c r="J55" i="1"/>
  <c r="M55" i="1" s="1"/>
  <c r="G55" i="1" s="1"/>
  <c r="K58" i="1"/>
  <c r="N58" i="1" s="1"/>
  <c r="L58" i="1"/>
  <c r="O58" i="1" s="1"/>
  <c r="O59" i="1" s="1"/>
  <c r="S36" i="1" l="1"/>
  <c r="H58" i="1"/>
  <c r="N59" i="1"/>
  <c r="H59" i="1" s="1"/>
  <c r="I58" i="1"/>
  <c r="I59" i="1"/>
  <c r="I61" i="1" s="1"/>
  <c r="J56" i="1"/>
  <c r="M56" i="1" s="1"/>
  <c r="G56" i="1" s="1"/>
  <c r="T37" i="1" l="1"/>
  <c r="U37" i="1" s="1"/>
  <c r="H61" i="1"/>
  <c r="K61" i="1" s="1"/>
  <c r="L61" i="1"/>
  <c r="J57" i="1"/>
  <c r="M57" i="1" s="1"/>
  <c r="G57" i="1" s="1"/>
  <c r="S37" i="1" l="1"/>
  <c r="J58" i="1"/>
  <c r="M58" i="1" s="1"/>
  <c r="T38" i="1" l="1"/>
  <c r="U38" i="1" s="1"/>
  <c r="G58" i="1"/>
  <c r="J61" i="1"/>
  <c r="S38" i="1" l="1"/>
  <c r="T39" i="1" l="1"/>
  <c r="U39" i="1" s="1"/>
  <c r="S39" i="1" l="1"/>
  <c r="T40" i="1" l="1"/>
  <c r="U40" i="1" s="1"/>
  <c r="S40" i="1" l="1"/>
  <c r="T41" i="1" l="1"/>
  <c r="U41" i="1" s="1"/>
  <c r="S41" i="1" l="1"/>
  <c r="T42" i="1" l="1"/>
  <c r="U42" i="1" s="1"/>
  <c r="S42" i="1" l="1"/>
  <c r="T43" i="1" l="1"/>
  <c r="U43" i="1" s="1"/>
  <c r="S43" i="1" l="1"/>
  <c r="T44" i="1" l="1"/>
  <c r="U44" i="1" s="1"/>
  <c r="S44" i="1" l="1"/>
  <c r="T45" i="1" l="1"/>
  <c r="U45" i="1" s="1"/>
  <c r="S45" i="1" l="1"/>
  <c r="T46" i="1" s="1"/>
  <c r="U46" i="1" s="1"/>
  <c r="S46" i="1" l="1"/>
  <c r="T47" i="1" l="1"/>
  <c r="U47" i="1" s="1"/>
  <c r="S47" i="1" l="1"/>
  <c r="T48" i="1" l="1"/>
  <c r="U48" i="1" s="1"/>
  <c r="S48" i="1" l="1"/>
  <c r="T49" i="1" l="1"/>
  <c r="U49" i="1" s="1"/>
  <c r="S49" i="1" l="1"/>
  <c r="T50" i="1" l="1"/>
  <c r="U50" i="1" s="1"/>
  <c r="S50" i="1" l="1"/>
  <c r="T51" i="1" l="1"/>
  <c r="U51" i="1" s="1"/>
  <c r="S51" i="1" l="1"/>
  <c r="T52" i="1" l="1"/>
  <c r="U52" i="1" s="1"/>
  <c r="S52" i="1" l="1"/>
  <c r="T53" i="1" s="1"/>
  <c r="U53" i="1" s="1"/>
  <c r="S53" i="1" l="1"/>
  <c r="T54" i="1" l="1"/>
  <c r="U54" i="1" s="1"/>
  <c r="S54" i="1" l="1"/>
  <c r="T55" i="1" l="1"/>
  <c r="U55" i="1" s="1"/>
  <c r="S55" i="1" l="1"/>
  <c r="T56" i="1" l="1"/>
  <c r="U56" i="1" s="1"/>
  <c r="S56" i="1" l="1"/>
  <c r="T57" i="1" l="1"/>
  <c r="U57" i="1" s="1"/>
  <c r="S57" i="1" l="1"/>
  <c r="T58" i="1" l="1"/>
  <c r="U58" i="1" s="1"/>
  <c r="S58" i="1" l="1"/>
</calcChain>
</file>

<file path=xl/sharedStrings.xml><?xml version="1.0" encoding="utf-8"?>
<sst xmlns="http://schemas.openxmlformats.org/spreadsheetml/2006/main" count="66" uniqueCount="51">
  <si>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</si>
  <si>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</si>
  <si>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</si>
  <si>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</si>
  <si>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</si>
  <si>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</si>
  <si>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</si>
  <si>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</si>
  <si>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</si>
  <si>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</si>
  <si>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</si>
  <si>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</si>
  <si>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</si>
  <si>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</si>
  <si>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</si>
  <si>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</si>
  <si>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</si>
  <si>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</si>
  <si>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</si>
  <si>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</si>
  <si>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</si>
  <si>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EUR/USD</t>
    <phoneticPr fontId="5"/>
  </si>
  <si>
    <t>4H足</t>
    <rPh sb="2" eb="3">
      <t>アシ</t>
    </rPh>
    <phoneticPr fontId="1"/>
  </si>
  <si>
    <t>損失上限（リスク3%）</t>
    <rPh sb="0" eb="2">
      <t>ソンシツ</t>
    </rPh>
    <rPh sb="2" eb="4">
      <t>ジョウゲン</t>
    </rPh>
    <phoneticPr fontId="1"/>
  </si>
  <si>
    <t>損益額</t>
    <rPh sb="0" eb="2">
      <t>ソンエキ</t>
    </rPh>
    <rPh sb="2" eb="3">
      <t>ガク</t>
    </rPh>
    <phoneticPr fontId="1"/>
  </si>
  <si>
    <r>
      <rPr>
        <b/>
        <sz val="11"/>
        <color theme="1"/>
        <rFont val="游ゴシック"/>
        <family val="3"/>
        <charset val="128"/>
        <scheme val="minor"/>
      </rPr>
      <t>決済</t>
    </r>
    <r>
      <rPr>
        <b/>
        <sz val="9"/>
        <color theme="1"/>
        <rFont val="游ゴシック"/>
        <family val="3"/>
        <charset val="128"/>
        <scheme val="minor"/>
      </rPr>
      <t>(利確:1.27~2, 損切:-1,引分:0)</t>
    </r>
    <rPh sb="0" eb="2">
      <t>ケッサイ</t>
    </rPh>
    <rPh sb="3" eb="4">
      <t>リ</t>
    </rPh>
    <rPh sb="4" eb="5">
      <t>カク</t>
    </rPh>
    <rPh sb="14" eb="16">
      <t>ソンギリ</t>
    </rPh>
    <rPh sb="20" eb="22">
      <t>ヒキワケ</t>
    </rPh>
    <phoneticPr fontId="1"/>
  </si>
  <si>
    <t>気付き　質問</t>
  </si>
  <si>
    <t>感想</t>
  </si>
  <si>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</si>
  <si>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</si>
  <si>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</si>
  <si>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</si>
  <si>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</si>
  <si>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</si>
  <si>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フィボナッチターゲット1.27, 1.5, 2.0で決済(黄色で塗りつぶしたところはフィボナッチターゲット5までとれている）</t>
    <rPh sb="29" eb="31">
      <t>キイロ</t>
    </rPh>
    <rPh sb="32" eb="33">
      <t>ヌ</t>
    </rPh>
    <phoneticPr fontId="1"/>
  </si>
  <si>
    <t>引分</t>
    <rPh sb="0" eb="2">
      <t>ヒキワケ</t>
    </rPh>
    <phoneticPr fontId="1"/>
  </si>
  <si>
    <t>USD/JPY</t>
    <phoneticPr fontId="1"/>
  </si>
  <si>
    <t>10MA・20MAの両方の上側にキャンドルがあれば買い方向、下側なら売り方向。MAに触れてEB出現でエントリー待ち、EB高値or安値ブレイクでエントリー。</t>
    <phoneticPr fontId="1"/>
  </si>
  <si>
    <t>EB</t>
    <phoneticPr fontId="5"/>
  </si>
  <si>
    <t>決済</t>
    <rPh sb="0" eb="2">
      <t>ケッサイ</t>
    </rPh>
    <phoneticPr fontId="1"/>
  </si>
  <si>
    <t>損失上限</t>
    <rPh sb="0" eb="2">
      <t>ソンシツ</t>
    </rPh>
    <rPh sb="2" eb="4">
      <t>ジョウゲン</t>
    </rPh>
    <phoneticPr fontId="1"/>
  </si>
  <si>
    <t>損益額</t>
    <rPh sb="0" eb="3">
      <t>ソンエキガク</t>
    </rPh>
    <phoneticPr fontId="1"/>
  </si>
  <si>
    <t>NO.</t>
    <phoneticPr fontId="1"/>
  </si>
  <si>
    <t>月利</t>
    <rPh sb="0" eb="2">
      <t>ゲツリ</t>
    </rPh>
    <phoneticPr fontId="1"/>
  </si>
  <si>
    <t>利益率</t>
    <rPh sb="0" eb="3">
      <t>リエキリツ</t>
    </rPh>
    <phoneticPr fontId="1"/>
  </si>
  <si>
    <t>勝率</t>
    <rPh sb="0" eb="2">
      <t>ショウリツ</t>
    </rPh>
    <phoneticPr fontId="1"/>
  </si>
  <si>
    <t>残金(円)</t>
    <rPh sb="0" eb="2">
      <t>ザンキン</t>
    </rPh>
    <rPh sb="3" eb="4">
      <t>エン</t>
    </rPh>
    <phoneticPr fontId="1"/>
  </si>
  <si>
    <t>当初</t>
    <rPh sb="0" eb="2">
      <t>トウショ</t>
    </rPh>
    <phoneticPr fontId="1"/>
  </si>
  <si>
    <t>EBはPBと比べリスクリワードが大きくなり易いとお聞きしていましたが実感できました。１：５の方が利益率も大きくなりそうだったので確認のため表を作りましたが低下した勝率に対して利益率は大幅に上昇しました。プライスアクションごとの特性は今後も把握していきたいと思います。あと、質問なのですがこの下に添付しました画像に出ているEBですが右の実体よりも左のヒゲが伸びています。左にある陰線のPBなどを合わせて見るとレジスタンスになっているようにも見えたのでレンジとなった時点で損切りを入れるというのも考えとしては間違いではないのかお聞きしたいです。</t>
    <rPh sb="6" eb="7">
      <t>クラ</t>
    </rPh>
    <rPh sb="16" eb="17">
      <t>オオ</t>
    </rPh>
    <rPh sb="21" eb="22">
      <t>ヤス</t>
    </rPh>
    <rPh sb="25" eb="26">
      <t>キ</t>
    </rPh>
    <rPh sb="34" eb="36">
      <t>ジッカン</t>
    </rPh>
    <rPh sb="46" eb="47">
      <t>ホウ</t>
    </rPh>
    <rPh sb="48" eb="51">
      <t>リエキリツ</t>
    </rPh>
    <rPh sb="52" eb="53">
      <t>オオ</t>
    </rPh>
    <rPh sb="64" eb="66">
      <t>カクニン</t>
    </rPh>
    <rPh sb="69" eb="70">
      <t>ヒョウ</t>
    </rPh>
    <rPh sb="71" eb="72">
      <t>ツク</t>
    </rPh>
    <rPh sb="77" eb="79">
      <t>テイカ</t>
    </rPh>
    <rPh sb="81" eb="83">
      <t>ショウリツ</t>
    </rPh>
    <rPh sb="84" eb="85">
      <t>タイ</t>
    </rPh>
    <rPh sb="87" eb="90">
      <t>リエキリツ</t>
    </rPh>
    <rPh sb="91" eb="93">
      <t>オオハバ</t>
    </rPh>
    <rPh sb="94" eb="96">
      <t>ジョウショウ</t>
    </rPh>
    <rPh sb="113" eb="115">
      <t>トクセイ</t>
    </rPh>
    <rPh sb="116" eb="118">
      <t>コンゴ</t>
    </rPh>
    <rPh sb="119" eb="121">
      <t>ハアク</t>
    </rPh>
    <rPh sb="128" eb="129">
      <t>オモ</t>
    </rPh>
    <rPh sb="136" eb="138">
      <t>シツモン</t>
    </rPh>
    <rPh sb="145" eb="146">
      <t>シタ</t>
    </rPh>
    <rPh sb="147" eb="149">
      <t>テンプ</t>
    </rPh>
    <rPh sb="153" eb="155">
      <t>ガゾウ</t>
    </rPh>
    <rPh sb="156" eb="157">
      <t>デ</t>
    </rPh>
    <rPh sb="165" eb="166">
      <t>ミギ</t>
    </rPh>
    <rPh sb="167" eb="169">
      <t>ジッタイ</t>
    </rPh>
    <rPh sb="172" eb="173">
      <t>ヒダリ</t>
    </rPh>
    <rPh sb="177" eb="178">
      <t>ノ</t>
    </rPh>
    <rPh sb="184" eb="185">
      <t>ヒダリ</t>
    </rPh>
    <rPh sb="188" eb="190">
      <t>インセン</t>
    </rPh>
    <rPh sb="196" eb="197">
      <t>ア</t>
    </rPh>
    <rPh sb="200" eb="201">
      <t>ミ</t>
    </rPh>
    <rPh sb="219" eb="220">
      <t>ミ</t>
    </rPh>
    <rPh sb="231" eb="233">
      <t>ジテン</t>
    </rPh>
    <rPh sb="234" eb="236">
      <t>ソンギ</t>
    </rPh>
    <rPh sb="238" eb="239">
      <t>イ</t>
    </rPh>
    <rPh sb="246" eb="247">
      <t>カンガ</t>
    </rPh>
    <rPh sb="252" eb="254">
      <t>マチガ</t>
    </rPh>
    <rPh sb="262" eb="263">
      <t>キ</t>
    </rPh>
    <phoneticPr fontId="1"/>
  </si>
  <si>
    <t>４時間足の検証は初めてでしたが日足よりエントリーチャンスも多く、１時間足と比べてチャートの動きに安定感の様なものを感じました。ダマシなどはあまり気づけたとは思いませんが今後も注視して出やすい部分を見ていきたいです。</t>
    <rPh sb="1" eb="4">
      <t>ジカンアシ</t>
    </rPh>
    <rPh sb="5" eb="7">
      <t>ケンショウ</t>
    </rPh>
    <rPh sb="8" eb="9">
      <t>ハジ</t>
    </rPh>
    <rPh sb="15" eb="17">
      <t>ヒアシ</t>
    </rPh>
    <rPh sb="29" eb="30">
      <t>オオ</t>
    </rPh>
    <rPh sb="33" eb="35">
      <t>ジカン</t>
    </rPh>
    <rPh sb="35" eb="36">
      <t>アシ</t>
    </rPh>
    <rPh sb="37" eb="38">
      <t>クラ</t>
    </rPh>
    <rPh sb="45" eb="46">
      <t>ウゴ</t>
    </rPh>
    <rPh sb="48" eb="51">
      <t>アンテイカン</t>
    </rPh>
    <rPh sb="52" eb="53">
      <t>ヨウ</t>
    </rPh>
    <rPh sb="57" eb="58">
      <t>カン</t>
    </rPh>
    <rPh sb="72" eb="73">
      <t>キ</t>
    </rPh>
    <rPh sb="78" eb="79">
      <t>オモ</t>
    </rPh>
    <rPh sb="84" eb="86">
      <t>コンゴ</t>
    </rPh>
    <rPh sb="87" eb="89">
      <t>チュウシ</t>
    </rPh>
    <rPh sb="91" eb="92">
      <t>デ</t>
    </rPh>
    <rPh sb="95" eb="97">
      <t>ブブン</t>
    </rPh>
    <rPh sb="98" eb="99">
      <t>ミ</t>
    </rPh>
    <phoneticPr fontId="1"/>
  </si>
  <si>
    <t>前回教えて頂いた通りEB検証とPBのデモトレードを行いたいと思います。デモトレードでも検証に近い結果を出したいところですね</t>
    <rPh sb="0" eb="2">
      <t>ゼンカイ</t>
    </rPh>
    <rPh sb="2" eb="3">
      <t>オシ</t>
    </rPh>
    <rPh sb="5" eb="6">
      <t>イタダ</t>
    </rPh>
    <rPh sb="8" eb="9">
      <t>トオ</t>
    </rPh>
    <rPh sb="12" eb="14">
      <t>ケンショウ</t>
    </rPh>
    <rPh sb="25" eb="26">
      <t>オコナ</t>
    </rPh>
    <rPh sb="30" eb="31">
      <t>オモ</t>
    </rPh>
    <rPh sb="43" eb="45">
      <t>ケンショウ</t>
    </rPh>
    <rPh sb="46" eb="47">
      <t>チカ</t>
    </rPh>
    <rPh sb="48" eb="50">
      <t>ケッカ</t>
    </rPh>
    <rPh sb="51" eb="52">
      <t>ダ</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</si>
</sst>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0_);[Red]\(#,##0\)"/>
    <numFmt numFmtId="178" formatCode="#,##0_ "/>
    <numFmt numFmtId="179" formatCode="0.0%"/>
  </numFmts>
  <fonts count="14"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b/>
      <sz val="12"/>
      <color indexed="8"/>
      <name val="ＭＳ Ｐゴシック"/>
      <family val="3"/>
      <charset val="128"/>
    </font>
    <font>
      <sz val="11"/>
      <name val="游ゴシック"/>
      <family val="2"/>
      <charset val="128"/>
      <scheme val="minor"/>
    </font>
    <font>
      <b/>
      <sz val="11"/>
      <name val="游ゴシック"/>
      <family val="3"/>
      <charset val="128"/>
      <scheme val="minor"/>
    </font>
  </fonts>
  <fills count="5">
    <fill>
      <patternFill patternType="none"/>
    </fill>
    <fill>
      <patternFill patternType="gray125"/>
    </fill>
    <fill>
      <patternFill patternType="solid">
        <fgColor theme="8" tint="0.39997558519241921"/>
        <bgColor indexed="64"/>
      </patternFill>
    </fill>
    <fill>
      <patternFill patternType="solid">
        <fgColor theme="0"/>
        <bgColor indexed="64"/>
      </patternFill>
    </fill>
    <fill>
      <patternFill patternType="solid">
        <fgColor rgb="FFFFFF00"/>
        <bgColor indexed="64"/>
      </patternFill>
    </fill>
  </fills>
  <borders count="32">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123">
    <xf numFmtId="0" fontId="0" fillId="0" borderId="0" xfId="0">
      <alignment vertical="center"/>
    </xf>
    <xf numFmtId="0" fontId="2" fillId="0" borderId="0" xfId="0" applyFont="1">
      <alignment vertical="center"/>
    </xf>
    <xf numFmtId="0" fontId="0" fillId="0" borderId="1" xfId="0" applyBorder="1">
      <alignment vertical="center"/>
    </xf>
    <xf numFmtId="0" fontId="0" fillId="0" borderId="0" xfId="0" applyBorder="1">
      <alignment vertical="center"/>
    </xf>
    <xf numFmtId="0" fontId="0" fillId="0" borderId="9" xfId="0" applyBorder="1">
      <alignment vertical="center"/>
    </xf>
    <xf numFmtId="176" fontId="0" fillId="0" borderId="12" xfId="0" applyNumberFormat="1" applyBorder="1">
      <alignment vertical="center"/>
    </xf>
    <xf numFmtId="176" fontId="0" fillId="0" borderId="11" xfId="0" applyNumberFormat="1" applyBorder="1">
      <alignment vertical="center"/>
    </xf>
    <xf numFmtId="0" fontId="2" fillId="0" borderId="0" xfId="0" applyFont="1" applyBorder="1">
      <alignment vertical="center"/>
    </xf>
    <xf numFmtId="0" fontId="2" fillId="0" borderId="9" xfId="0" applyFont="1"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0" fontId="2" fillId="0" borderId="5"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pplyBorder="1">
      <alignment vertical="center"/>
    </xf>
    <xf numFmtId="176" fontId="0" fillId="0" borderId="1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177" fontId="0" fillId="0" borderId="0" xfId="0" applyNumberFormat="1">
      <alignment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0" fillId="0" borderId="8" xfId="0" applyBorder="1" applyAlignment="1">
      <alignment horizontal="center" vertical="center"/>
    </xf>
    <xf numFmtId="0" fontId="9" fillId="0" borderId="3" xfId="0" applyFont="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10" fillId="0" borderId="0" xfId="2">
      <alignment vertical="center"/>
    </xf>
    <xf numFmtId="0" fontId="11" fillId="0" borderId="0" xfId="2" applyFont="1" applyAlignment="1">
      <alignment horizontal="center" vertical="center"/>
    </xf>
    <xf numFmtId="0" fontId="12" fillId="0" borderId="3" xfId="0" applyNumberFormat="1" applyFont="1" applyBorder="1">
      <alignment vertical="center"/>
    </xf>
    <xf numFmtId="0" fontId="12" fillId="0" borderId="4" xfId="0" applyNumberFormat="1" applyFont="1" applyBorder="1">
      <alignment vertical="center"/>
    </xf>
    <xf numFmtId="0" fontId="12" fillId="0" borderId="8" xfId="0" applyNumberFormat="1" applyFont="1" applyBorder="1">
      <alignment vertical="center"/>
    </xf>
    <xf numFmtId="0" fontId="12" fillId="0" borderId="0" xfId="0" applyNumberFormat="1" applyFont="1" applyBorder="1">
      <alignment vertical="center"/>
    </xf>
    <xf numFmtId="0" fontId="12" fillId="0" borderId="9" xfId="0" applyNumberFormat="1" applyFont="1" applyBorder="1">
      <alignment vertical="center"/>
    </xf>
    <xf numFmtId="0" fontId="12" fillId="0" borderId="0" xfId="0" applyNumberFormat="1" applyFont="1" applyFill="1" applyBorder="1">
      <alignment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38" fontId="13" fillId="0" borderId="13" xfId="1" applyFont="1" applyFill="1" applyBorder="1">
      <alignment vertical="center"/>
    </xf>
    <xf numFmtId="0" fontId="13" fillId="0" borderId="15" xfId="0" applyFont="1" applyBorder="1">
      <alignment vertical="center"/>
    </xf>
    <xf numFmtId="177" fontId="0" fillId="0" borderId="13" xfId="0" applyNumberFormat="1" applyFill="1" applyBorder="1">
      <alignment vertical="center"/>
    </xf>
    <xf numFmtId="177" fontId="0" fillId="0" borderId="14" xfId="0" applyNumberFormat="1" applyFill="1" applyBorder="1">
      <alignment vertical="center"/>
    </xf>
    <xf numFmtId="177" fontId="0" fillId="0" borderId="15" xfId="0" applyNumberFormat="1" applyFill="1" applyBorder="1">
      <alignment vertical="center"/>
    </xf>
    <xf numFmtId="9" fontId="2" fillId="0" borderId="0" xfId="0" applyNumberFormat="1" applyFont="1" applyBorder="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0" fontId="12" fillId="3" borderId="9" xfId="0" applyNumberFormat="1" applyFont="1" applyFill="1" applyBorder="1">
      <alignment vertical="center"/>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0" fontId="12" fillId="4" borderId="5" xfId="0" applyNumberFormat="1" applyFont="1" applyFill="1" applyBorder="1">
      <alignment vertical="center"/>
    </xf>
    <xf numFmtId="0" fontId="12" fillId="4" borderId="9" xfId="0" applyNumberFormat="1" applyFont="1" applyFill="1" applyBorder="1">
      <alignment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10" fillId="0" borderId="0" xfId="2" applyAlignment="1">
      <alignment horizontal="left" vertical="top" wrapText="1"/>
    </xf>
    <xf numFmtId="0" fontId="10" fillId="0" borderId="0" xfId="2" applyAlignment="1">
      <alignment horizontal="left" vertical="top"/>
    </xf>
    <xf numFmtId="0" fontId="10" fillId="0" borderId="0" xfId="2" applyAlignment="1">
      <alignment vertical="top" wrapText="1"/>
    </xf>
    <xf numFmtId="0" fontId="10" fillId="0" borderId="0" xfId="2" applyAlignment="1">
      <alignment vertical="top"/>
    </xf>
    <xf numFmtId="0" fontId="2" fillId="0" borderId="0" xfId="0" applyFont="1" applyBorder="1" applyAlignment="1">
      <alignment horizontal="center" vertical="center"/>
    </xf>
    <xf numFmtId="0" fontId="2" fillId="0" borderId="0" xfId="0" applyFont="1" applyBorder="1" applyAlignment="1">
      <alignment horizontal="center" vertical="center"/>
    </xf>
    <xf numFmtId="0" fontId="2" fillId="0" borderId="7" xfId="0" applyFont="1" applyFill="1" applyBorder="1">
      <alignment vertical="center"/>
    </xf>
    <xf numFmtId="0" fontId="0" fillId="0" borderId="17" xfId="0" applyBorder="1">
      <alignment vertical="center"/>
    </xf>
    <xf numFmtId="0" fontId="0" fillId="0" borderId="18" xfId="0" applyBorder="1">
      <alignment vertical="center"/>
    </xf>
    <xf numFmtId="177" fontId="0" fillId="0" borderId="19" xfId="0" applyNumberFormat="1" applyBorder="1">
      <alignment vertical="center"/>
    </xf>
    <xf numFmtId="177" fontId="0" fillId="0" borderId="20" xfId="0" applyNumberFormat="1" applyBorder="1">
      <alignment vertical="center"/>
    </xf>
    <xf numFmtId="0" fontId="2" fillId="0" borderId="21" xfId="0" applyFont="1" applyBorder="1" applyAlignment="1">
      <alignment horizontal="center" vertical="center"/>
    </xf>
    <xf numFmtId="0" fontId="0" fillId="0" borderId="24" xfId="0" applyBorder="1">
      <alignment vertical="center"/>
    </xf>
    <xf numFmtId="0" fontId="2" fillId="0" borderId="17" xfId="0" applyFont="1" applyBorder="1" applyAlignment="1">
      <alignment horizontal="left" vertical="center"/>
    </xf>
    <xf numFmtId="0" fontId="2" fillId="0" borderId="25" xfId="0" applyFont="1" applyBorder="1" applyAlignment="1">
      <alignment horizontal="left" vertical="center"/>
    </xf>
    <xf numFmtId="0" fontId="2" fillId="0" borderId="18" xfId="0" applyFont="1" applyBorder="1" applyAlignment="1">
      <alignment horizontal="center" vertical="center"/>
    </xf>
    <xf numFmtId="0" fontId="0" fillId="0" borderId="21" xfId="0" applyBorder="1">
      <alignment vertical="center"/>
    </xf>
    <xf numFmtId="9" fontId="0" fillId="0" borderId="26" xfId="0" applyNumberFormat="1" applyBorder="1">
      <alignment vertical="center"/>
    </xf>
    <xf numFmtId="0" fontId="0" fillId="0" borderId="22" xfId="0" applyBorder="1">
      <alignment vertical="center"/>
    </xf>
    <xf numFmtId="0" fontId="2" fillId="0" borderId="27" xfId="0" applyFont="1" applyBorder="1">
      <alignment vertical="center"/>
    </xf>
    <xf numFmtId="177" fontId="0" fillId="0" borderId="23" xfId="0" applyNumberFormat="1" applyBorder="1">
      <alignment vertical="center"/>
    </xf>
    <xf numFmtId="0" fontId="0" fillId="0" borderId="23" xfId="0" applyBorder="1">
      <alignment vertical="center"/>
    </xf>
    <xf numFmtId="177" fontId="0" fillId="0" borderId="28" xfId="0" applyNumberFormat="1" applyBorder="1">
      <alignment vertical="center"/>
    </xf>
    <xf numFmtId="38" fontId="0" fillId="0" borderId="28" xfId="1" applyFont="1" applyBorder="1">
      <alignment vertical="center"/>
    </xf>
    <xf numFmtId="0" fontId="2" fillId="0" borderId="29" xfId="0" applyFont="1" applyBorder="1">
      <alignment vertical="center"/>
    </xf>
    <xf numFmtId="38" fontId="0" fillId="0" borderId="2" xfId="0" applyNumberFormat="1" applyBorder="1">
      <alignment vertical="center"/>
    </xf>
    <xf numFmtId="9" fontId="2" fillId="0" borderId="2" xfId="0" applyNumberFormat="1" applyFont="1" applyBorder="1">
      <alignment vertical="center"/>
    </xf>
    <xf numFmtId="0" fontId="2" fillId="0" borderId="30" xfId="0" applyFont="1" applyBorder="1" applyAlignment="1">
      <alignment horizontal="center" vertical="center"/>
    </xf>
    <xf numFmtId="177" fontId="0" fillId="0" borderId="31" xfId="0" applyNumberFormat="1" applyBorder="1">
      <alignment vertical="center"/>
    </xf>
    <xf numFmtId="0" fontId="2" fillId="0" borderId="2" xfId="0" applyFont="1" applyBorder="1">
      <alignment vertical="center"/>
    </xf>
    <xf numFmtId="38" fontId="0" fillId="0" borderId="24" xfId="0" applyNumberFormat="1" applyBorder="1">
      <alignment vertical="center"/>
    </xf>
  </cellXfs>
  <cellStyles count="4">
    <cellStyle name="パーセント" xfId="3" builtinId="5"/>
    <cellStyle name="桁区切り" xfId="1" builtinId="6"/>
    <cellStyle name="標準" xfId="0" builtinId="0"/>
    <cellStyle name="標準 2" xfId="2" xr:uid="{CD78C7D8-3A45-4776-9D09-8317F16108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8.jpg"/></Relationships>
</file>

<file path=xl/drawings/drawing1.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18</xdr:row>
      <xdr:rowOff>99060</xdr:rowOff>
    </xdr:to>
    <xdr:sp macro="" textlink="">
      <xdr:nvSpPr>
        <xdr:cNvPr id="2" name="正方形/長方形 2">
          <a:extLst>
            <a:ext uri="{FF2B5EF4-FFF2-40B4-BE49-F238E27FC236}">
              <a16:creationId xmlns:a16="http://schemas.microsoft.com/office/drawing/2014/main" id="{807E1551-A7FE-4B2B-8BD2-1A9EEA7DC199}"/>
            </a:ext>
          </a:extLst>
        </xdr:cNvPr>
        <xdr:cNvSpPr>
          <a:spLocks noChangeArrowheads="1"/>
        </xdr:cNvSpPr>
      </xdr:nvSpPr>
      <xdr:spPr bwMode="auto">
        <a:xfrm rot="856518">
          <a:off x="5364480" y="2453640"/>
          <a:ext cx="525780" cy="937260"/>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a16="http://schemas.microsoft.com/office/drawing/2014/main" id="{ECC4C193-ADB4-470E-8B1A-3CF12632E866}"/>
            </a:ext>
          </a:extLst>
        </xdr:cNvPr>
        <xdr:cNvSpPr>
          <a:spLocks noChangeArrowheads="1"/>
        </xdr:cNvSpPr>
      </xdr:nvSpPr>
      <xdr:spPr bwMode="auto">
        <a:xfrm>
          <a:off x="6042660" y="110794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a16="http://schemas.microsoft.com/office/drawing/2014/main" id="{CE595B1E-BDDB-4D34-AC4E-9F805EDA7964}"/>
            </a:ext>
          </a:extLst>
        </xdr:cNvPr>
        <xdr:cNvSpPr>
          <a:spLocks noChangeArrowheads="1"/>
        </xdr:cNvSpPr>
      </xdr:nvSpPr>
      <xdr:spPr bwMode="auto">
        <a:xfrm>
          <a:off x="6263640" y="569976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a16="http://schemas.microsoft.com/office/drawing/2014/main" id="{41017E77-4AFF-481C-8F70-7DF0B0D8F7AD}"/>
            </a:ext>
          </a:extLst>
        </xdr:cNvPr>
        <xdr:cNvSpPr>
          <a:spLocks noChangeArrowheads="1"/>
        </xdr:cNvSpPr>
      </xdr:nvSpPr>
      <xdr:spPr bwMode="auto">
        <a:xfrm>
          <a:off x="8176260" y="141503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a16="http://schemas.microsoft.com/office/drawing/2014/main" id="{2B7F2513-716F-4657-AD2B-EB6DA7A3F7D6}"/>
            </a:ext>
          </a:extLst>
        </xdr:cNvPr>
        <xdr:cNvSpPr>
          <a:spLocks noChangeArrowheads="1"/>
        </xdr:cNvSpPr>
      </xdr:nvSpPr>
      <xdr:spPr bwMode="auto">
        <a:xfrm>
          <a:off x="3832860" y="2504694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a16="http://schemas.microsoft.com/office/drawing/2014/main" id="{AC6F7D77-18C6-42A1-8C11-9E4D13BC71C5}"/>
            </a:ext>
          </a:extLst>
        </xdr:cNvPr>
        <xdr:cNvSpPr>
          <a:spLocks noChangeArrowheads="1"/>
        </xdr:cNvSpPr>
      </xdr:nvSpPr>
      <xdr:spPr bwMode="auto">
        <a:xfrm>
          <a:off x="4343400" y="247192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a16="http://schemas.microsoft.com/office/drawing/2014/main" id="{9892F898-5CE1-4B94-8A9A-D905175BF9CC}"/>
            </a:ext>
          </a:extLst>
        </xdr:cNvPr>
        <xdr:cNvSpPr>
          <a:spLocks noChangeArrowheads="1"/>
        </xdr:cNvSpPr>
      </xdr:nvSpPr>
      <xdr:spPr bwMode="auto">
        <a:xfrm>
          <a:off x="4758146" y="245287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a16="http://schemas.microsoft.com/office/drawing/2014/main" id="{845B2ED7-55D0-4FB8-8528-7E037606B9DA}"/>
            </a:ext>
          </a:extLst>
        </xdr:cNvPr>
        <xdr:cNvSpPr>
          <a:spLocks noChangeArrowheads="1"/>
        </xdr:cNvSpPr>
      </xdr:nvSpPr>
      <xdr:spPr bwMode="auto">
        <a:xfrm>
          <a:off x="4907280" y="19225260"/>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a16="http://schemas.microsoft.com/office/drawing/2014/main" id="{CA04D5F8-3EEC-48D4-949D-50B446FF53AD}"/>
            </a:ext>
          </a:extLst>
        </xdr:cNvPr>
        <xdr:cNvSpPr>
          <a:spLocks noChangeArrowheads="1"/>
        </xdr:cNvSpPr>
      </xdr:nvSpPr>
      <xdr:spPr bwMode="auto">
        <a:xfrm>
          <a:off x="5722620" y="1882902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a16="http://schemas.microsoft.com/office/drawing/2014/main" id="{F322E9FD-AF18-42EC-BDF1-A035AE634F9B}"/>
            </a:ext>
          </a:extLst>
        </xdr:cNvPr>
        <xdr:cNvSpPr>
          <a:spLocks noChangeArrowheads="1"/>
        </xdr:cNvSpPr>
      </xdr:nvSpPr>
      <xdr:spPr bwMode="auto">
        <a:xfrm>
          <a:off x="7680960" y="3269742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a16="http://schemas.microsoft.com/office/drawing/2014/main" id="{93D0F979-B7B7-473C-BEDD-461D0DFE7B18}"/>
            </a:ext>
          </a:extLst>
        </xdr:cNvPr>
        <xdr:cNvSpPr>
          <a:spLocks noChangeArrowheads="1"/>
        </xdr:cNvSpPr>
      </xdr:nvSpPr>
      <xdr:spPr bwMode="auto">
        <a:xfrm>
          <a:off x="9563100" y="329412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a16="http://schemas.microsoft.com/office/drawing/2014/main" id="{088E49E8-0FCF-4541-A2CA-2092E9D97F4B}"/>
            </a:ext>
          </a:extLst>
        </xdr:cNvPr>
        <xdr:cNvSpPr>
          <a:spLocks noChangeArrowheads="1"/>
        </xdr:cNvSpPr>
      </xdr:nvSpPr>
      <xdr:spPr bwMode="auto">
        <a:xfrm>
          <a:off x="9273540" y="4085082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a16="http://schemas.microsoft.com/office/drawing/2014/main" id="{4610F084-7BC8-4D8E-AB60-5F79A24F2250}"/>
            </a:ext>
          </a:extLst>
        </xdr:cNvPr>
        <xdr:cNvSpPr>
          <a:spLocks noChangeArrowheads="1"/>
        </xdr:cNvSpPr>
      </xdr:nvSpPr>
      <xdr:spPr bwMode="auto">
        <a:xfrm>
          <a:off x="5143500" y="5028438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a16="http://schemas.microsoft.com/office/drawing/2014/main" id="{DE5FD452-1484-4D6C-8D9B-B8BB18808C89}"/>
            </a:ext>
          </a:extLst>
        </xdr:cNvPr>
        <xdr:cNvSpPr>
          <a:spLocks noChangeArrowheads="1"/>
        </xdr:cNvSpPr>
      </xdr:nvSpPr>
      <xdr:spPr bwMode="auto">
        <a:xfrm>
          <a:off x="7376160" y="4882134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macro="" textlink="">
      <xdr:nvSpPr>
        <xdr:cNvPr id="16" name="正方形/長方形 13">
          <a:extLst>
            <a:ext uri="{FF2B5EF4-FFF2-40B4-BE49-F238E27FC236}">
              <a16:creationId xmlns:a16="http://schemas.microsoft.com/office/drawing/2014/main" id="{80D7BDD7-3AC9-4C9C-B38F-1521E9708808}"/>
            </a:ext>
          </a:extLst>
        </xdr:cNvPr>
        <xdr:cNvSpPr>
          <a:spLocks noChangeArrowheads="1"/>
        </xdr:cNvSpPr>
      </xdr:nvSpPr>
      <xdr:spPr bwMode="auto">
        <a:xfrm>
          <a:off x="5992586" y="5749290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macro="" textlink="">
      <xdr:nvSpPr>
        <xdr:cNvPr id="17" name="テキスト ボックス 15">
          <a:extLst>
            <a:ext uri="{FF2B5EF4-FFF2-40B4-BE49-F238E27FC236}">
              <a16:creationId xmlns:a16="http://schemas.microsoft.com/office/drawing/2014/main" id="{C658E11D-DA75-4827-97E5-F679A30145EF}"/>
            </a:ext>
          </a:extLst>
        </xdr:cNvPr>
        <xdr:cNvSpPr txBox="1"/>
      </xdr:nvSpPr>
      <xdr:spPr>
        <a:xfrm>
          <a:off x="7479175" y="602722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macro="" textlink="">
      <xdr:nvSpPr>
        <xdr:cNvPr id="18" name="正方形/長方形 16">
          <a:extLst>
            <a:ext uri="{FF2B5EF4-FFF2-40B4-BE49-F238E27FC236}">
              <a16:creationId xmlns:a16="http://schemas.microsoft.com/office/drawing/2014/main" id="{BD612AF5-0220-4B00-8D84-5FF17E8E7F61}"/>
            </a:ext>
          </a:extLst>
        </xdr:cNvPr>
        <xdr:cNvSpPr>
          <a:spLocks noChangeArrowheads="1"/>
        </xdr:cNvSpPr>
      </xdr:nvSpPr>
      <xdr:spPr bwMode="auto">
        <a:xfrm>
          <a:off x="9022080" y="562127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macro="" textlink="">
      <xdr:nvSpPr>
        <xdr:cNvPr id="19" name="正方形/長方形 19">
          <a:extLst>
            <a:ext uri="{FF2B5EF4-FFF2-40B4-BE49-F238E27FC236}">
              <a16:creationId xmlns:a16="http://schemas.microsoft.com/office/drawing/2014/main" id="{B8F88D7C-F9BC-431F-98F3-74EAE2A5AAED}"/>
            </a:ext>
          </a:extLst>
        </xdr:cNvPr>
        <xdr:cNvSpPr>
          <a:spLocks noChangeArrowheads="1"/>
        </xdr:cNvSpPr>
      </xdr:nvSpPr>
      <xdr:spPr bwMode="auto">
        <a:xfrm>
          <a:off x="4396740" y="650671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macro="" textlink="">
      <xdr:nvSpPr>
        <xdr:cNvPr id="20" name="正方形/長方形 20">
          <a:extLst>
            <a:ext uri="{FF2B5EF4-FFF2-40B4-BE49-F238E27FC236}">
              <a16:creationId xmlns:a16="http://schemas.microsoft.com/office/drawing/2014/main" id="{D57A13ED-E583-48D7-B706-36143E3C8B56}"/>
            </a:ext>
          </a:extLst>
        </xdr:cNvPr>
        <xdr:cNvSpPr>
          <a:spLocks noChangeArrowheads="1"/>
        </xdr:cNvSpPr>
      </xdr:nvSpPr>
      <xdr:spPr bwMode="auto">
        <a:xfrm>
          <a:off x="5448300" y="65082420"/>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macro="" textlink="">
      <xdr:nvSpPr>
        <xdr:cNvPr id="21" name="正方形/長方形 24">
          <a:extLst>
            <a:ext uri="{FF2B5EF4-FFF2-40B4-BE49-F238E27FC236}">
              <a16:creationId xmlns:a16="http://schemas.microsoft.com/office/drawing/2014/main" id="{DF17369B-89D3-4238-BAB7-6732DE6C3A49}"/>
            </a:ext>
          </a:extLst>
        </xdr:cNvPr>
        <xdr:cNvSpPr>
          <a:spLocks noChangeArrowheads="1"/>
        </xdr:cNvSpPr>
      </xdr:nvSpPr>
      <xdr:spPr bwMode="auto">
        <a:xfrm>
          <a:off x="5494020" y="7296150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macro="" textlink="">
      <xdr:nvSpPr>
        <xdr:cNvPr id="22" name="正方形/長方形 25">
          <a:extLst>
            <a:ext uri="{FF2B5EF4-FFF2-40B4-BE49-F238E27FC236}">
              <a16:creationId xmlns:a16="http://schemas.microsoft.com/office/drawing/2014/main" id="{D691EBC3-328F-4026-9556-6712B72D5FB3}"/>
            </a:ext>
          </a:extLst>
        </xdr:cNvPr>
        <xdr:cNvSpPr>
          <a:spLocks noChangeArrowheads="1"/>
        </xdr:cNvSpPr>
      </xdr:nvSpPr>
      <xdr:spPr bwMode="auto">
        <a:xfrm>
          <a:off x="6835140" y="73860660"/>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macro="" textlink="">
      <xdr:nvSpPr>
        <xdr:cNvPr id="23" name="正方形/長方形 28">
          <a:extLst>
            <a:ext uri="{FF2B5EF4-FFF2-40B4-BE49-F238E27FC236}">
              <a16:creationId xmlns:a16="http://schemas.microsoft.com/office/drawing/2014/main" id="{739F3FE8-DB84-4726-8DAA-542A5183E315}"/>
            </a:ext>
          </a:extLst>
        </xdr:cNvPr>
        <xdr:cNvSpPr>
          <a:spLocks noChangeArrowheads="1"/>
        </xdr:cNvSpPr>
      </xdr:nvSpPr>
      <xdr:spPr bwMode="auto">
        <a:xfrm>
          <a:off x="7376160" y="7439406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macro="" textlink="">
      <xdr:nvSpPr>
        <xdr:cNvPr id="24" name="正方形/長方形 29">
          <a:extLst>
            <a:ext uri="{FF2B5EF4-FFF2-40B4-BE49-F238E27FC236}">
              <a16:creationId xmlns:a16="http://schemas.microsoft.com/office/drawing/2014/main" id="{DAF55A35-9EEC-4368-9BAB-D1112E982A08}"/>
            </a:ext>
          </a:extLst>
        </xdr:cNvPr>
        <xdr:cNvSpPr>
          <a:spLocks noChangeArrowheads="1"/>
        </xdr:cNvSpPr>
      </xdr:nvSpPr>
      <xdr:spPr bwMode="auto">
        <a:xfrm>
          <a:off x="7642860" y="7472172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0</xdr:col>
      <xdr:colOff>0</xdr:colOff>
      <xdr:row>1</xdr:row>
      <xdr:rowOff>0</xdr:rowOff>
    </xdr:from>
    <xdr:to>
      <xdr:col>11</xdr:col>
      <xdr:colOff>545306</xdr:colOff>
      <xdr:row>25</xdr:row>
      <xdr:rowOff>83591</xdr:rowOff>
    </xdr:to>
    <xdr:pic>
      <xdr:nvPicPr>
        <xdr:cNvPr id="26" name="図 25">
          <a:extLst>
            <a:ext uri="{FF2B5EF4-FFF2-40B4-BE49-F238E27FC236}">
              <a16:creationId xmlns:a16="http://schemas.microsoft.com/office/drawing/2014/main" id="{0378AB5E-8F4F-4CD8-B677-2677C5B42F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38125"/>
          <a:ext cx="7772400" cy="4369841"/>
        </a:xfrm>
        <a:prstGeom prst="rect">
          <a:avLst/>
        </a:prstGeom>
      </xdr:spPr>
    </xdr:pic>
    <xdr:clientData/>
  </xdr:twoCellAnchor>
  <xdr:twoCellAnchor editAs="oneCell">
    <xdr:from>
      <xdr:col>0</xdr:col>
      <xdr:colOff>0</xdr:colOff>
      <xdr:row>28</xdr:row>
      <xdr:rowOff>0</xdr:rowOff>
    </xdr:from>
    <xdr:to>
      <xdr:col>11</xdr:col>
      <xdr:colOff>545306</xdr:colOff>
      <xdr:row>52</xdr:row>
      <xdr:rowOff>83591</xdr:rowOff>
    </xdr:to>
    <xdr:pic>
      <xdr:nvPicPr>
        <xdr:cNvPr id="28" name="図 27">
          <a:extLst>
            <a:ext uri="{FF2B5EF4-FFF2-40B4-BE49-F238E27FC236}">
              <a16:creationId xmlns:a16="http://schemas.microsoft.com/office/drawing/2014/main" id="{B9692185-469B-47E1-946A-6E263A0999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179219"/>
          <a:ext cx="7772400" cy="4369841"/>
        </a:xfrm>
        <a:prstGeom prst="rect">
          <a:avLst/>
        </a:prstGeom>
      </xdr:spPr>
    </xdr:pic>
    <xdr:clientData/>
  </xdr:twoCellAnchor>
  <xdr:twoCellAnchor editAs="oneCell">
    <xdr:from>
      <xdr:col>0</xdr:col>
      <xdr:colOff>0</xdr:colOff>
      <xdr:row>55</xdr:row>
      <xdr:rowOff>0</xdr:rowOff>
    </xdr:from>
    <xdr:to>
      <xdr:col>11</xdr:col>
      <xdr:colOff>545306</xdr:colOff>
      <xdr:row>79</xdr:row>
      <xdr:rowOff>83591</xdr:rowOff>
    </xdr:to>
    <xdr:pic>
      <xdr:nvPicPr>
        <xdr:cNvPr id="30" name="図 29">
          <a:extLst>
            <a:ext uri="{FF2B5EF4-FFF2-40B4-BE49-F238E27FC236}">
              <a16:creationId xmlns:a16="http://schemas.microsoft.com/office/drawing/2014/main" id="{94166AEF-9FEC-4C69-9D21-12697AE119E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120313"/>
          <a:ext cx="7772400" cy="4369841"/>
        </a:xfrm>
        <a:prstGeom prst="rect">
          <a:avLst/>
        </a:prstGeom>
      </xdr:spPr>
    </xdr:pic>
    <xdr:clientData/>
  </xdr:twoCellAnchor>
  <xdr:twoCellAnchor editAs="oneCell">
    <xdr:from>
      <xdr:col>0</xdr:col>
      <xdr:colOff>0</xdr:colOff>
      <xdr:row>82</xdr:row>
      <xdr:rowOff>0</xdr:rowOff>
    </xdr:from>
    <xdr:to>
      <xdr:col>11</xdr:col>
      <xdr:colOff>545306</xdr:colOff>
      <xdr:row>106</xdr:row>
      <xdr:rowOff>83591</xdr:rowOff>
    </xdr:to>
    <xdr:pic>
      <xdr:nvPicPr>
        <xdr:cNvPr id="32" name="図 31">
          <a:extLst>
            <a:ext uri="{FF2B5EF4-FFF2-40B4-BE49-F238E27FC236}">
              <a16:creationId xmlns:a16="http://schemas.microsoft.com/office/drawing/2014/main" id="{5A6C34F0-7BBA-4646-BED4-1125A4CEE88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5061406"/>
          <a:ext cx="7772400" cy="4369841"/>
        </a:xfrm>
        <a:prstGeom prst="rect">
          <a:avLst/>
        </a:prstGeom>
      </xdr:spPr>
    </xdr:pic>
    <xdr:clientData/>
  </xdr:twoCellAnchor>
  <xdr:twoCellAnchor editAs="oneCell">
    <xdr:from>
      <xdr:col>0</xdr:col>
      <xdr:colOff>0</xdr:colOff>
      <xdr:row>108</xdr:row>
      <xdr:rowOff>0</xdr:rowOff>
    </xdr:from>
    <xdr:to>
      <xdr:col>11</xdr:col>
      <xdr:colOff>545306</xdr:colOff>
      <xdr:row>132</xdr:row>
      <xdr:rowOff>24060</xdr:rowOff>
    </xdr:to>
    <xdr:pic>
      <xdr:nvPicPr>
        <xdr:cNvPr id="36" name="図 35">
          <a:extLst>
            <a:ext uri="{FF2B5EF4-FFF2-40B4-BE49-F238E27FC236}">
              <a16:creationId xmlns:a16="http://schemas.microsoft.com/office/drawing/2014/main" id="{891772DB-2DF0-4811-9EC6-A019A84FF51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9764375"/>
          <a:ext cx="7772400" cy="4369841"/>
        </a:xfrm>
        <a:prstGeom prst="rect">
          <a:avLst/>
        </a:prstGeom>
      </xdr:spPr>
    </xdr:pic>
    <xdr:clientData/>
  </xdr:twoCellAnchor>
  <xdr:twoCellAnchor editAs="oneCell">
    <xdr:from>
      <xdr:col>0</xdr:col>
      <xdr:colOff>0</xdr:colOff>
      <xdr:row>134</xdr:row>
      <xdr:rowOff>0</xdr:rowOff>
    </xdr:from>
    <xdr:to>
      <xdr:col>11</xdr:col>
      <xdr:colOff>545306</xdr:colOff>
      <xdr:row>158</xdr:row>
      <xdr:rowOff>83591</xdr:rowOff>
    </xdr:to>
    <xdr:pic>
      <xdr:nvPicPr>
        <xdr:cNvPr id="38" name="図 37">
          <a:extLst>
            <a:ext uri="{FF2B5EF4-FFF2-40B4-BE49-F238E27FC236}">
              <a16:creationId xmlns:a16="http://schemas.microsoft.com/office/drawing/2014/main" id="{E8A77D93-F3A5-4B1A-8F9F-64DC77DB024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4526875"/>
          <a:ext cx="7772400" cy="4369841"/>
        </a:xfrm>
        <a:prstGeom prst="rect">
          <a:avLst/>
        </a:prstGeom>
      </xdr:spPr>
    </xdr:pic>
    <xdr:clientData/>
  </xdr:twoCellAnchor>
  <xdr:twoCellAnchor editAs="oneCell">
    <xdr:from>
      <xdr:col>0</xdr:col>
      <xdr:colOff>0</xdr:colOff>
      <xdr:row>160</xdr:row>
      <xdr:rowOff>0</xdr:rowOff>
    </xdr:from>
    <xdr:to>
      <xdr:col>11</xdr:col>
      <xdr:colOff>545306</xdr:colOff>
      <xdr:row>184</xdr:row>
      <xdr:rowOff>83591</xdr:rowOff>
    </xdr:to>
    <xdr:pic>
      <xdr:nvPicPr>
        <xdr:cNvPr id="40" name="図 39">
          <a:extLst>
            <a:ext uri="{FF2B5EF4-FFF2-40B4-BE49-F238E27FC236}">
              <a16:creationId xmlns:a16="http://schemas.microsoft.com/office/drawing/2014/main" id="{4F916485-3CD1-4594-AF02-A9E6519459C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29229844"/>
          <a:ext cx="7772400" cy="4369841"/>
        </a:xfrm>
        <a:prstGeom prst="rect">
          <a:avLst/>
        </a:prstGeom>
      </xdr:spPr>
    </xdr:pic>
    <xdr:clientData/>
  </xdr:twoCellAnchor>
  <xdr:twoCellAnchor editAs="oneCell">
    <xdr:from>
      <xdr:col>0</xdr:col>
      <xdr:colOff>0</xdr:colOff>
      <xdr:row>187</xdr:row>
      <xdr:rowOff>0</xdr:rowOff>
    </xdr:from>
    <xdr:to>
      <xdr:col>11</xdr:col>
      <xdr:colOff>545306</xdr:colOff>
      <xdr:row>211</xdr:row>
      <xdr:rowOff>83591</xdr:rowOff>
    </xdr:to>
    <xdr:pic>
      <xdr:nvPicPr>
        <xdr:cNvPr id="42" name="図 41">
          <a:extLst>
            <a:ext uri="{FF2B5EF4-FFF2-40B4-BE49-F238E27FC236}">
              <a16:creationId xmlns:a16="http://schemas.microsoft.com/office/drawing/2014/main" id="{2C4BED34-2AB8-45AE-8437-85D6A91D49D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34170938"/>
          <a:ext cx="7772400" cy="4369841"/>
        </a:xfrm>
        <a:prstGeom prst="rect">
          <a:avLst/>
        </a:prstGeom>
      </xdr:spPr>
    </xdr:pic>
    <xdr:clientData/>
  </xdr:twoCellAnchor>
  <xdr:twoCellAnchor editAs="oneCell">
    <xdr:from>
      <xdr:col>0</xdr:col>
      <xdr:colOff>0</xdr:colOff>
      <xdr:row>213</xdr:row>
      <xdr:rowOff>0</xdr:rowOff>
    </xdr:from>
    <xdr:to>
      <xdr:col>11</xdr:col>
      <xdr:colOff>545306</xdr:colOff>
      <xdr:row>237</xdr:row>
      <xdr:rowOff>24059</xdr:rowOff>
    </xdr:to>
    <xdr:pic>
      <xdr:nvPicPr>
        <xdr:cNvPr id="48" name="図 47">
          <a:extLst>
            <a:ext uri="{FF2B5EF4-FFF2-40B4-BE49-F238E27FC236}">
              <a16:creationId xmlns:a16="http://schemas.microsoft.com/office/drawing/2014/main" id="{07A3BA84-B8CD-40D8-974A-ADABB299751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38873906"/>
          <a:ext cx="7772400" cy="4369841"/>
        </a:xfrm>
        <a:prstGeom prst="rect">
          <a:avLst/>
        </a:prstGeom>
      </xdr:spPr>
    </xdr:pic>
    <xdr:clientData/>
  </xdr:twoCellAnchor>
  <xdr:twoCellAnchor editAs="oneCell">
    <xdr:from>
      <xdr:col>0</xdr:col>
      <xdr:colOff>0</xdr:colOff>
      <xdr:row>239</xdr:row>
      <xdr:rowOff>0</xdr:rowOff>
    </xdr:from>
    <xdr:to>
      <xdr:col>11</xdr:col>
      <xdr:colOff>545306</xdr:colOff>
      <xdr:row>263</xdr:row>
      <xdr:rowOff>83591</xdr:rowOff>
    </xdr:to>
    <xdr:pic>
      <xdr:nvPicPr>
        <xdr:cNvPr id="50" name="図 49">
          <a:extLst>
            <a:ext uri="{FF2B5EF4-FFF2-40B4-BE49-F238E27FC236}">
              <a16:creationId xmlns:a16="http://schemas.microsoft.com/office/drawing/2014/main" id="{F8A05DB4-AB80-44F7-92B2-0F875ADE714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43636406"/>
          <a:ext cx="7772400" cy="4369841"/>
        </a:xfrm>
        <a:prstGeom prst="rect">
          <a:avLst/>
        </a:prstGeom>
      </xdr:spPr>
    </xdr:pic>
    <xdr:clientData/>
  </xdr:twoCellAnchor>
  <xdr:twoCellAnchor editAs="oneCell">
    <xdr:from>
      <xdr:col>0</xdr:col>
      <xdr:colOff>0</xdr:colOff>
      <xdr:row>266</xdr:row>
      <xdr:rowOff>0</xdr:rowOff>
    </xdr:from>
    <xdr:to>
      <xdr:col>11</xdr:col>
      <xdr:colOff>545306</xdr:colOff>
      <xdr:row>290</xdr:row>
      <xdr:rowOff>83591</xdr:rowOff>
    </xdr:to>
    <xdr:pic>
      <xdr:nvPicPr>
        <xdr:cNvPr id="52" name="図 51">
          <a:extLst>
            <a:ext uri="{FF2B5EF4-FFF2-40B4-BE49-F238E27FC236}">
              <a16:creationId xmlns:a16="http://schemas.microsoft.com/office/drawing/2014/main" id="{5BB33A91-F1BC-460F-B77E-EC81CD0AA85C}"/>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48577500"/>
          <a:ext cx="7772400" cy="4369841"/>
        </a:xfrm>
        <a:prstGeom prst="rect">
          <a:avLst/>
        </a:prstGeom>
      </xdr:spPr>
    </xdr:pic>
    <xdr:clientData/>
  </xdr:twoCellAnchor>
  <xdr:twoCellAnchor editAs="oneCell">
    <xdr:from>
      <xdr:col>0</xdr:col>
      <xdr:colOff>0</xdr:colOff>
      <xdr:row>292</xdr:row>
      <xdr:rowOff>0</xdr:rowOff>
    </xdr:from>
    <xdr:to>
      <xdr:col>11</xdr:col>
      <xdr:colOff>545306</xdr:colOff>
      <xdr:row>316</xdr:row>
      <xdr:rowOff>83591</xdr:rowOff>
    </xdr:to>
    <xdr:pic>
      <xdr:nvPicPr>
        <xdr:cNvPr id="54" name="図 53">
          <a:extLst>
            <a:ext uri="{FF2B5EF4-FFF2-40B4-BE49-F238E27FC236}">
              <a16:creationId xmlns:a16="http://schemas.microsoft.com/office/drawing/2014/main" id="{B9B2FE93-8C87-4814-9C05-31AF72C0F40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53280469"/>
          <a:ext cx="7772400" cy="4369841"/>
        </a:xfrm>
        <a:prstGeom prst="rect">
          <a:avLst/>
        </a:prstGeom>
      </xdr:spPr>
    </xdr:pic>
    <xdr:clientData/>
  </xdr:twoCellAnchor>
  <xdr:twoCellAnchor editAs="oneCell">
    <xdr:from>
      <xdr:col>0</xdr:col>
      <xdr:colOff>0</xdr:colOff>
      <xdr:row>318</xdr:row>
      <xdr:rowOff>0</xdr:rowOff>
    </xdr:from>
    <xdr:to>
      <xdr:col>11</xdr:col>
      <xdr:colOff>545306</xdr:colOff>
      <xdr:row>342</xdr:row>
      <xdr:rowOff>83591</xdr:rowOff>
    </xdr:to>
    <xdr:pic>
      <xdr:nvPicPr>
        <xdr:cNvPr id="56" name="図 55">
          <a:extLst>
            <a:ext uri="{FF2B5EF4-FFF2-40B4-BE49-F238E27FC236}">
              <a16:creationId xmlns:a16="http://schemas.microsoft.com/office/drawing/2014/main" id="{684F0EAF-677F-44A3-BD3D-95F00D863CBD}"/>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57983438"/>
          <a:ext cx="7772400" cy="4369841"/>
        </a:xfrm>
        <a:prstGeom prst="rect">
          <a:avLst/>
        </a:prstGeom>
      </xdr:spPr>
    </xdr:pic>
    <xdr:clientData/>
  </xdr:twoCellAnchor>
  <xdr:twoCellAnchor editAs="oneCell">
    <xdr:from>
      <xdr:col>0</xdr:col>
      <xdr:colOff>0</xdr:colOff>
      <xdr:row>344</xdr:row>
      <xdr:rowOff>0</xdr:rowOff>
    </xdr:from>
    <xdr:to>
      <xdr:col>11</xdr:col>
      <xdr:colOff>545306</xdr:colOff>
      <xdr:row>368</xdr:row>
      <xdr:rowOff>83591</xdr:rowOff>
    </xdr:to>
    <xdr:pic>
      <xdr:nvPicPr>
        <xdr:cNvPr id="58" name="図 57">
          <a:extLst>
            <a:ext uri="{FF2B5EF4-FFF2-40B4-BE49-F238E27FC236}">
              <a16:creationId xmlns:a16="http://schemas.microsoft.com/office/drawing/2014/main" id="{CB35709A-B5F5-4813-A795-D3F4D556CDF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62686406"/>
          <a:ext cx="7772400" cy="4369841"/>
        </a:xfrm>
        <a:prstGeom prst="rect">
          <a:avLst/>
        </a:prstGeom>
      </xdr:spPr>
    </xdr:pic>
    <xdr:clientData/>
  </xdr:twoCellAnchor>
  <xdr:twoCellAnchor editAs="oneCell">
    <xdr:from>
      <xdr:col>0</xdr:col>
      <xdr:colOff>0</xdr:colOff>
      <xdr:row>370</xdr:row>
      <xdr:rowOff>59532</xdr:rowOff>
    </xdr:from>
    <xdr:to>
      <xdr:col>11</xdr:col>
      <xdr:colOff>545306</xdr:colOff>
      <xdr:row>394</xdr:row>
      <xdr:rowOff>143123</xdr:rowOff>
    </xdr:to>
    <xdr:pic>
      <xdr:nvPicPr>
        <xdr:cNvPr id="60" name="図 59">
          <a:extLst>
            <a:ext uri="{FF2B5EF4-FFF2-40B4-BE49-F238E27FC236}">
              <a16:creationId xmlns:a16="http://schemas.microsoft.com/office/drawing/2014/main" id="{02C4ED72-0780-4FBB-A7ED-F31EBBAB91DB}"/>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67448907"/>
          <a:ext cx="7772400" cy="4369841"/>
        </a:xfrm>
        <a:prstGeom prst="rect">
          <a:avLst/>
        </a:prstGeom>
      </xdr:spPr>
    </xdr:pic>
    <xdr:clientData/>
  </xdr:twoCellAnchor>
  <xdr:twoCellAnchor editAs="oneCell">
    <xdr:from>
      <xdr:col>0</xdr:col>
      <xdr:colOff>0</xdr:colOff>
      <xdr:row>396</xdr:row>
      <xdr:rowOff>0</xdr:rowOff>
    </xdr:from>
    <xdr:to>
      <xdr:col>11</xdr:col>
      <xdr:colOff>545306</xdr:colOff>
      <xdr:row>420</xdr:row>
      <xdr:rowOff>83591</xdr:rowOff>
    </xdr:to>
    <xdr:pic>
      <xdr:nvPicPr>
        <xdr:cNvPr id="62" name="図 61">
          <a:extLst>
            <a:ext uri="{FF2B5EF4-FFF2-40B4-BE49-F238E27FC236}">
              <a16:creationId xmlns:a16="http://schemas.microsoft.com/office/drawing/2014/main" id="{FEC107C7-12F9-4C2D-BD08-D2E43684E735}"/>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0" y="72092344"/>
          <a:ext cx="7772400" cy="4369841"/>
        </a:xfrm>
        <a:prstGeom prst="rect">
          <a:avLst/>
        </a:prstGeom>
      </xdr:spPr>
    </xdr:pic>
    <xdr:clientData/>
  </xdr:twoCellAnchor>
  <xdr:twoCellAnchor editAs="oneCell">
    <xdr:from>
      <xdr:col>0</xdr:col>
      <xdr:colOff>0</xdr:colOff>
      <xdr:row>422</xdr:row>
      <xdr:rowOff>0</xdr:rowOff>
    </xdr:from>
    <xdr:to>
      <xdr:col>11</xdr:col>
      <xdr:colOff>545306</xdr:colOff>
      <xdr:row>446</xdr:row>
      <xdr:rowOff>83591</xdr:rowOff>
    </xdr:to>
    <xdr:pic>
      <xdr:nvPicPr>
        <xdr:cNvPr id="64" name="図 63">
          <a:extLst>
            <a:ext uri="{FF2B5EF4-FFF2-40B4-BE49-F238E27FC236}">
              <a16:creationId xmlns:a16="http://schemas.microsoft.com/office/drawing/2014/main" id="{888988FD-1300-4B44-A81A-F2A2609E74A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0" y="76795313"/>
          <a:ext cx="7772400" cy="4369841"/>
        </a:xfrm>
        <a:prstGeom prst="rect">
          <a:avLst/>
        </a:prstGeom>
      </xdr:spPr>
    </xdr:pic>
    <xdr:clientData/>
  </xdr:twoCellAnchor>
  <xdr:twoCellAnchor editAs="oneCell">
    <xdr:from>
      <xdr:col>0</xdr:col>
      <xdr:colOff>0</xdr:colOff>
      <xdr:row>449</xdr:row>
      <xdr:rowOff>0</xdr:rowOff>
    </xdr:from>
    <xdr:to>
      <xdr:col>11</xdr:col>
      <xdr:colOff>545306</xdr:colOff>
      <xdr:row>473</xdr:row>
      <xdr:rowOff>83591</xdr:rowOff>
    </xdr:to>
    <xdr:pic>
      <xdr:nvPicPr>
        <xdr:cNvPr id="66" name="図 65">
          <a:extLst>
            <a:ext uri="{FF2B5EF4-FFF2-40B4-BE49-F238E27FC236}">
              <a16:creationId xmlns:a16="http://schemas.microsoft.com/office/drawing/2014/main" id="{B0C4AF5A-FA07-48C6-82F8-BF9B80B2AEEE}"/>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0" y="81736406"/>
          <a:ext cx="7772400" cy="4369841"/>
        </a:xfrm>
        <a:prstGeom prst="rect">
          <a:avLst/>
        </a:prstGeom>
      </xdr:spPr>
    </xdr:pic>
    <xdr:clientData/>
  </xdr:twoCellAnchor>
  <xdr:twoCellAnchor editAs="oneCell">
    <xdr:from>
      <xdr:col>0</xdr:col>
      <xdr:colOff>0</xdr:colOff>
      <xdr:row>477</xdr:row>
      <xdr:rowOff>0</xdr:rowOff>
    </xdr:from>
    <xdr:to>
      <xdr:col>11</xdr:col>
      <xdr:colOff>545306</xdr:colOff>
      <xdr:row>501</xdr:row>
      <xdr:rowOff>83591</xdr:rowOff>
    </xdr:to>
    <xdr:pic>
      <xdr:nvPicPr>
        <xdr:cNvPr id="68" name="図 67">
          <a:extLst>
            <a:ext uri="{FF2B5EF4-FFF2-40B4-BE49-F238E27FC236}">
              <a16:creationId xmlns:a16="http://schemas.microsoft.com/office/drawing/2014/main" id="{506E6E93-FEA5-4580-B0BF-F05FAB7949EB}"/>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0" y="86915625"/>
          <a:ext cx="7772400" cy="4369841"/>
        </a:xfrm>
        <a:prstGeom prst="rect">
          <a:avLst/>
        </a:prstGeom>
      </xdr:spPr>
    </xdr:pic>
    <xdr:clientData/>
  </xdr:twoCellAnchor>
  <xdr:twoCellAnchor editAs="oneCell">
    <xdr:from>
      <xdr:col>0</xdr:col>
      <xdr:colOff>0</xdr:colOff>
      <xdr:row>503</xdr:row>
      <xdr:rowOff>0</xdr:rowOff>
    </xdr:from>
    <xdr:to>
      <xdr:col>11</xdr:col>
      <xdr:colOff>545306</xdr:colOff>
      <xdr:row>527</xdr:row>
      <xdr:rowOff>83591</xdr:rowOff>
    </xdr:to>
    <xdr:pic>
      <xdr:nvPicPr>
        <xdr:cNvPr id="70" name="図 69">
          <a:extLst>
            <a:ext uri="{FF2B5EF4-FFF2-40B4-BE49-F238E27FC236}">
              <a16:creationId xmlns:a16="http://schemas.microsoft.com/office/drawing/2014/main" id="{5AD406B0-A2B7-48C5-ABB0-EF6C83018B7D}"/>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0" y="91618594"/>
          <a:ext cx="7772400" cy="4369841"/>
        </a:xfrm>
        <a:prstGeom prst="rect">
          <a:avLst/>
        </a:prstGeom>
      </xdr:spPr>
    </xdr:pic>
    <xdr:clientData/>
  </xdr:twoCellAnchor>
  <xdr:twoCellAnchor editAs="oneCell">
    <xdr:from>
      <xdr:col>0</xdr:col>
      <xdr:colOff>0</xdr:colOff>
      <xdr:row>529</xdr:row>
      <xdr:rowOff>0</xdr:rowOff>
    </xdr:from>
    <xdr:to>
      <xdr:col>11</xdr:col>
      <xdr:colOff>545306</xdr:colOff>
      <xdr:row>553</xdr:row>
      <xdr:rowOff>83591</xdr:rowOff>
    </xdr:to>
    <xdr:pic>
      <xdr:nvPicPr>
        <xdr:cNvPr id="72" name="図 71">
          <a:extLst>
            <a:ext uri="{FF2B5EF4-FFF2-40B4-BE49-F238E27FC236}">
              <a16:creationId xmlns:a16="http://schemas.microsoft.com/office/drawing/2014/main" id="{03376749-F16A-43E8-A7A3-BE366C175B6C}"/>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0" y="96321563"/>
          <a:ext cx="7772400" cy="4369841"/>
        </a:xfrm>
        <a:prstGeom prst="rect">
          <a:avLst/>
        </a:prstGeom>
      </xdr:spPr>
    </xdr:pic>
    <xdr:clientData/>
  </xdr:twoCellAnchor>
  <xdr:twoCellAnchor editAs="oneCell">
    <xdr:from>
      <xdr:col>0</xdr:col>
      <xdr:colOff>0</xdr:colOff>
      <xdr:row>557</xdr:row>
      <xdr:rowOff>0</xdr:rowOff>
    </xdr:from>
    <xdr:to>
      <xdr:col>11</xdr:col>
      <xdr:colOff>545306</xdr:colOff>
      <xdr:row>581</xdr:row>
      <xdr:rowOff>83591</xdr:rowOff>
    </xdr:to>
    <xdr:pic>
      <xdr:nvPicPr>
        <xdr:cNvPr id="74" name="図 73">
          <a:extLst>
            <a:ext uri="{FF2B5EF4-FFF2-40B4-BE49-F238E27FC236}">
              <a16:creationId xmlns:a16="http://schemas.microsoft.com/office/drawing/2014/main" id="{4EFC7102-5AA1-4A7D-A36A-651BE8D30F53}"/>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0" y="101500781"/>
          <a:ext cx="7772400" cy="4369841"/>
        </a:xfrm>
        <a:prstGeom prst="rect">
          <a:avLst/>
        </a:prstGeom>
      </xdr:spPr>
    </xdr:pic>
    <xdr:clientData/>
  </xdr:twoCellAnchor>
  <xdr:twoCellAnchor editAs="oneCell">
    <xdr:from>
      <xdr:col>0</xdr:col>
      <xdr:colOff>0</xdr:colOff>
      <xdr:row>583</xdr:row>
      <xdr:rowOff>0</xdr:rowOff>
    </xdr:from>
    <xdr:to>
      <xdr:col>11</xdr:col>
      <xdr:colOff>545306</xdr:colOff>
      <xdr:row>607</xdr:row>
      <xdr:rowOff>83591</xdr:rowOff>
    </xdr:to>
    <xdr:pic>
      <xdr:nvPicPr>
        <xdr:cNvPr id="76" name="図 75">
          <a:extLst>
            <a:ext uri="{FF2B5EF4-FFF2-40B4-BE49-F238E27FC236}">
              <a16:creationId xmlns:a16="http://schemas.microsoft.com/office/drawing/2014/main" id="{F2ABB400-4E4A-4194-BCC4-3F3D6CB10D38}"/>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0" y="106203750"/>
          <a:ext cx="7772400" cy="4369841"/>
        </a:xfrm>
        <a:prstGeom prst="rect">
          <a:avLst/>
        </a:prstGeom>
      </xdr:spPr>
    </xdr:pic>
    <xdr:clientData/>
  </xdr:twoCellAnchor>
  <xdr:twoCellAnchor editAs="oneCell">
    <xdr:from>
      <xdr:col>0</xdr:col>
      <xdr:colOff>0</xdr:colOff>
      <xdr:row>610</xdr:row>
      <xdr:rowOff>0</xdr:rowOff>
    </xdr:from>
    <xdr:to>
      <xdr:col>11</xdr:col>
      <xdr:colOff>545306</xdr:colOff>
      <xdr:row>634</xdr:row>
      <xdr:rowOff>83591</xdr:rowOff>
    </xdr:to>
    <xdr:pic>
      <xdr:nvPicPr>
        <xdr:cNvPr id="80" name="図 79">
          <a:extLst>
            <a:ext uri="{FF2B5EF4-FFF2-40B4-BE49-F238E27FC236}">
              <a16:creationId xmlns:a16="http://schemas.microsoft.com/office/drawing/2014/main" id="{6FD39A91-30E3-443C-B7B3-2064BF9AB5D1}"/>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0" y="111144844"/>
          <a:ext cx="7772400" cy="4369841"/>
        </a:xfrm>
        <a:prstGeom prst="rect">
          <a:avLst/>
        </a:prstGeom>
      </xdr:spPr>
    </xdr:pic>
    <xdr:clientData/>
  </xdr:twoCellAnchor>
  <xdr:twoCellAnchor editAs="oneCell">
    <xdr:from>
      <xdr:col>0</xdr:col>
      <xdr:colOff>0</xdr:colOff>
      <xdr:row>636</xdr:row>
      <xdr:rowOff>0</xdr:rowOff>
    </xdr:from>
    <xdr:to>
      <xdr:col>11</xdr:col>
      <xdr:colOff>545306</xdr:colOff>
      <xdr:row>660</xdr:row>
      <xdr:rowOff>24060</xdr:rowOff>
    </xdr:to>
    <xdr:pic>
      <xdr:nvPicPr>
        <xdr:cNvPr id="84" name="図 83">
          <a:extLst>
            <a:ext uri="{FF2B5EF4-FFF2-40B4-BE49-F238E27FC236}">
              <a16:creationId xmlns:a16="http://schemas.microsoft.com/office/drawing/2014/main" id="{144E4A13-5057-4900-A391-B6E6727D473A}"/>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0" y="115847813"/>
          <a:ext cx="7772400" cy="4369841"/>
        </a:xfrm>
        <a:prstGeom prst="rect">
          <a:avLst/>
        </a:prstGeom>
      </xdr:spPr>
    </xdr:pic>
    <xdr:clientData/>
  </xdr:twoCellAnchor>
  <xdr:twoCellAnchor editAs="oneCell">
    <xdr:from>
      <xdr:col>0</xdr:col>
      <xdr:colOff>0</xdr:colOff>
      <xdr:row>662</xdr:row>
      <xdr:rowOff>0</xdr:rowOff>
    </xdr:from>
    <xdr:to>
      <xdr:col>11</xdr:col>
      <xdr:colOff>545306</xdr:colOff>
      <xdr:row>686</xdr:row>
      <xdr:rowOff>83591</xdr:rowOff>
    </xdr:to>
    <xdr:pic>
      <xdr:nvPicPr>
        <xdr:cNvPr id="86" name="図 85">
          <a:extLst>
            <a:ext uri="{FF2B5EF4-FFF2-40B4-BE49-F238E27FC236}">
              <a16:creationId xmlns:a16="http://schemas.microsoft.com/office/drawing/2014/main" id="{C8D090E8-865F-43BF-98D2-D97B040DEB98}"/>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0" y="120610313"/>
          <a:ext cx="7772400" cy="4369841"/>
        </a:xfrm>
        <a:prstGeom prst="rect">
          <a:avLst/>
        </a:prstGeom>
      </xdr:spPr>
    </xdr:pic>
    <xdr:clientData/>
  </xdr:twoCellAnchor>
  <xdr:twoCellAnchor editAs="oneCell">
    <xdr:from>
      <xdr:col>0</xdr:col>
      <xdr:colOff>0</xdr:colOff>
      <xdr:row>688</xdr:row>
      <xdr:rowOff>0</xdr:rowOff>
    </xdr:from>
    <xdr:to>
      <xdr:col>11</xdr:col>
      <xdr:colOff>545306</xdr:colOff>
      <xdr:row>712</xdr:row>
      <xdr:rowOff>83591</xdr:rowOff>
    </xdr:to>
    <xdr:pic>
      <xdr:nvPicPr>
        <xdr:cNvPr id="88" name="図 87">
          <a:extLst>
            <a:ext uri="{FF2B5EF4-FFF2-40B4-BE49-F238E27FC236}">
              <a16:creationId xmlns:a16="http://schemas.microsoft.com/office/drawing/2014/main" id="{2A96BF35-4837-47FD-9981-79B2914B28CA}"/>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0" y="125313281"/>
          <a:ext cx="7772400" cy="4369841"/>
        </a:xfrm>
        <a:prstGeom prst="rect">
          <a:avLst/>
        </a:prstGeom>
      </xdr:spPr>
    </xdr:pic>
    <xdr:clientData/>
  </xdr:twoCellAnchor>
  <xdr:twoCellAnchor editAs="oneCell">
    <xdr:from>
      <xdr:col>0</xdr:col>
      <xdr:colOff>0</xdr:colOff>
      <xdr:row>715</xdr:row>
      <xdr:rowOff>0</xdr:rowOff>
    </xdr:from>
    <xdr:to>
      <xdr:col>11</xdr:col>
      <xdr:colOff>545306</xdr:colOff>
      <xdr:row>739</xdr:row>
      <xdr:rowOff>83591</xdr:rowOff>
    </xdr:to>
    <xdr:pic>
      <xdr:nvPicPr>
        <xdr:cNvPr id="90" name="図 89">
          <a:extLst>
            <a:ext uri="{FF2B5EF4-FFF2-40B4-BE49-F238E27FC236}">
              <a16:creationId xmlns:a16="http://schemas.microsoft.com/office/drawing/2014/main" id="{751103B9-5B22-4C17-9D71-F4B988CE7681}"/>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130254375"/>
          <a:ext cx="7772400" cy="4369841"/>
        </a:xfrm>
        <a:prstGeom prst="rect">
          <a:avLst/>
        </a:prstGeom>
      </xdr:spPr>
    </xdr:pic>
    <xdr:clientData/>
  </xdr:twoCellAnchor>
  <xdr:twoCellAnchor editAs="oneCell">
    <xdr:from>
      <xdr:col>0</xdr:col>
      <xdr:colOff>0</xdr:colOff>
      <xdr:row>742</xdr:row>
      <xdr:rowOff>0</xdr:rowOff>
    </xdr:from>
    <xdr:to>
      <xdr:col>11</xdr:col>
      <xdr:colOff>545306</xdr:colOff>
      <xdr:row>766</xdr:row>
      <xdr:rowOff>83591</xdr:rowOff>
    </xdr:to>
    <xdr:pic>
      <xdr:nvPicPr>
        <xdr:cNvPr id="92" name="図 91">
          <a:extLst>
            <a:ext uri="{FF2B5EF4-FFF2-40B4-BE49-F238E27FC236}">
              <a16:creationId xmlns:a16="http://schemas.microsoft.com/office/drawing/2014/main" id="{EDB82764-8739-463E-9794-B693EC2662FC}"/>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0" y="135195469"/>
          <a:ext cx="7772400" cy="4369841"/>
        </a:xfrm>
        <a:prstGeom prst="rect">
          <a:avLst/>
        </a:prstGeom>
      </xdr:spPr>
    </xdr:pic>
    <xdr:clientData/>
  </xdr:twoCellAnchor>
  <xdr:twoCellAnchor editAs="oneCell">
    <xdr:from>
      <xdr:col>0</xdr:col>
      <xdr:colOff>0</xdr:colOff>
      <xdr:row>768</xdr:row>
      <xdr:rowOff>0</xdr:rowOff>
    </xdr:from>
    <xdr:to>
      <xdr:col>11</xdr:col>
      <xdr:colOff>545306</xdr:colOff>
      <xdr:row>792</xdr:row>
      <xdr:rowOff>83591</xdr:rowOff>
    </xdr:to>
    <xdr:pic>
      <xdr:nvPicPr>
        <xdr:cNvPr id="94" name="図 93">
          <a:extLst>
            <a:ext uri="{FF2B5EF4-FFF2-40B4-BE49-F238E27FC236}">
              <a16:creationId xmlns:a16="http://schemas.microsoft.com/office/drawing/2014/main" id="{0C81F54C-BA0D-457A-A86C-94B22968A806}"/>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0" y="139898438"/>
          <a:ext cx="7772400" cy="4369841"/>
        </a:xfrm>
        <a:prstGeom prst="rect">
          <a:avLst/>
        </a:prstGeom>
      </xdr:spPr>
    </xdr:pic>
    <xdr:clientData/>
  </xdr:twoCellAnchor>
  <xdr:twoCellAnchor editAs="oneCell">
    <xdr:from>
      <xdr:col>0</xdr:col>
      <xdr:colOff>0</xdr:colOff>
      <xdr:row>794</xdr:row>
      <xdr:rowOff>0</xdr:rowOff>
    </xdr:from>
    <xdr:to>
      <xdr:col>11</xdr:col>
      <xdr:colOff>545306</xdr:colOff>
      <xdr:row>818</xdr:row>
      <xdr:rowOff>83591</xdr:rowOff>
    </xdr:to>
    <xdr:pic>
      <xdr:nvPicPr>
        <xdr:cNvPr id="96" name="図 95">
          <a:extLst>
            <a:ext uri="{FF2B5EF4-FFF2-40B4-BE49-F238E27FC236}">
              <a16:creationId xmlns:a16="http://schemas.microsoft.com/office/drawing/2014/main" id="{634019D1-9A8E-4B41-BDF3-C7180C2DDF63}"/>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0" y="144601406"/>
          <a:ext cx="7772400" cy="4369841"/>
        </a:xfrm>
        <a:prstGeom prst="rect">
          <a:avLst/>
        </a:prstGeom>
      </xdr:spPr>
    </xdr:pic>
    <xdr:clientData/>
  </xdr:twoCellAnchor>
  <xdr:twoCellAnchor editAs="oneCell">
    <xdr:from>
      <xdr:col>0</xdr:col>
      <xdr:colOff>0</xdr:colOff>
      <xdr:row>820</xdr:row>
      <xdr:rowOff>0</xdr:rowOff>
    </xdr:from>
    <xdr:to>
      <xdr:col>11</xdr:col>
      <xdr:colOff>545306</xdr:colOff>
      <xdr:row>844</xdr:row>
      <xdr:rowOff>83591</xdr:rowOff>
    </xdr:to>
    <xdr:pic>
      <xdr:nvPicPr>
        <xdr:cNvPr id="98" name="図 97">
          <a:extLst>
            <a:ext uri="{FF2B5EF4-FFF2-40B4-BE49-F238E27FC236}">
              <a16:creationId xmlns:a16="http://schemas.microsoft.com/office/drawing/2014/main" id="{0E41406C-5E5A-4FD5-869D-E2A4F03A276D}"/>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0" y="149304375"/>
          <a:ext cx="7772400" cy="4369841"/>
        </a:xfrm>
        <a:prstGeom prst="rect">
          <a:avLst/>
        </a:prstGeom>
      </xdr:spPr>
    </xdr:pic>
    <xdr:clientData/>
  </xdr:twoCellAnchor>
  <xdr:twoCellAnchor editAs="oneCell">
    <xdr:from>
      <xdr:col>0</xdr:col>
      <xdr:colOff>0</xdr:colOff>
      <xdr:row>846</xdr:row>
      <xdr:rowOff>0</xdr:rowOff>
    </xdr:from>
    <xdr:to>
      <xdr:col>11</xdr:col>
      <xdr:colOff>545306</xdr:colOff>
      <xdr:row>870</xdr:row>
      <xdr:rowOff>83591</xdr:rowOff>
    </xdr:to>
    <xdr:pic>
      <xdr:nvPicPr>
        <xdr:cNvPr id="100" name="図 99">
          <a:extLst>
            <a:ext uri="{FF2B5EF4-FFF2-40B4-BE49-F238E27FC236}">
              <a16:creationId xmlns:a16="http://schemas.microsoft.com/office/drawing/2014/main" id="{F797AFCA-2B32-4C25-A04E-80CF8816F785}"/>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0" y="154007344"/>
          <a:ext cx="7772400" cy="4369841"/>
        </a:xfrm>
        <a:prstGeom prst="rect">
          <a:avLst/>
        </a:prstGeom>
      </xdr:spPr>
    </xdr:pic>
    <xdr:clientData/>
  </xdr:twoCellAnchor>
  <xdr:twoCellAnchor editAs="oneCell">
    <xdr:from>
      <xdr:col>0</xdr:col>
      <xdr:colOff>0</xdr:colOff>
      <xdr:row>872</xdr:row>
      <xdr:rowOff>0</xdr:rowOff>
    </xdr:from>
    <xdr:to>
      <xdr:col>11</xdr:col>
      <xdr:colOff>545306</xdr:colOff>
      <xdr:row>896</xdr:row>
      <xdr:rowOff>83591</xdr:rowOff>
    </xdr:to>
    <xdr:pic>
      <xdr:nvPicPr>
        <xdr:cNvPr id="102" name="図 101">
          <a:extLst>
            <a:ext uri="{FF2B5EF4-FFF2-40B4-BE49-F238E27FC236}">
              <a16:creationId xmlns:a16="http://schemas.microsoft.com/office/drawing/2014/main" id="{A774BAB5-5287-4FCD-AD3D-931832D738A8}"/>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0" y="158710313"/>
          <a:ext cx="7772400" cy="4369841"/>
        </a:xfrm>
        <a:prstGeom prst="rect">
          <a:avLst/>
        </a:prstGeom>
      </xdr:spPr>
    </xdr:pic>
    <xdr:clientData/>
  </xdr:twoCellAnchor>
  <xdr:twoCellAnchor editAs="oneCell">
    <xdr:from>
      <xdr:col>0</xdr:col>
      <xdr:colOff>0</xdr:colOff>
      <xdr:row>898</xdr:row>
      <xdr:rowOff>0</xdr:rowOff>
    </xdr:from>
    <xdr:to>
      <xdr:col>11</xdr:col>
      <xdr:colOff>545306</xdr:colOff>
      <xdr:row>922</xdr:row>
      <xdr:rowOff>83591</xdr:rowOff>
    </xdr:to>
    <xdr:pic>
      <xdr:nvPicPr>
        <xdr:cNvPr id="104" name="図 103">
          <a:extLst>
            <a:ext uri="{FF2B5EF4-FFF2-40B4-BE49-F238E27FC236}">
              <a16:creationId xmlns:a16="http://schemas.microsoft.com/office/drawing/2014/main" id="{B9CF8703-85AD-4077-A83E-6B890AEE8902}"/>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0" y="163413281"/>
          <a:ext cx="7772400" cy="4369841"/>
        </a:xfrm>
        <a:prstGeom prst="rect">
          <a:avLst/>
        </a:prstGeom>
      </xdr:spPr>
    </xdr:pic>
    <xdr:clientData/>
  </xdr:twoCellAnchor>
  <xdr:twoCellAnchor editAs="oneCell">
    <xdr:from>
      <xdr:col>0</xdr:col>
      <xdr:colOff>0</xdr:colOff>
      <xdr:row>924</xdr:row>
      <xdr:rowOff>0</xdr:rowOff>
    </xdr:from>
    <xdr:to>
      <xdr:col>11</xdr:col>
      <xdr:colOff>545306</xdr:colOff>
      <xdr:row>948</xdr:row>
      <xdr:rowOff>83591</xdr:rowOff>
    </xdr:to>
    <xdr:pic>
      <xdr:nvPicPr>
        <xdr:cNvPr id="106" name="図 105">
          <a:extLst>
            <a:ext uri="{FF2B5EF4-FFF2-40B4-BE49-F238E27FC236}">
              <a16:creationId xmlns:a16="http://schemas.microsoft.com/office/drawing/2014/main" id="{0A85B34C-30B3-4C41-8F39-18C9C9F4F3A9}"/>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0" y="168116250"/>
          <a:ext cx="7772400" cy="4369841"/>
        </a:xfrm>
        <a:prstGeom prst="rect">
          <a:avLst/>
        </a:prstGeom>
      </xdr:spPr>
    </xdr:pic>
    <xdr:clientData/>
  </xdr:twoCellAnchor>
  <xdr:twoCellAnchor editAs="oneCell">
    <xdr:from>
      <xdr:col>0</xdr:col>
      <xdr:colOff>0</xdr:colOff>
      <xdr:row>950</xdr:row>
      <xdr:rowOff>0</xdr:rowOff>
    </xdr:from>
    <xdr:to>
      <xdr:col>11</xdr:col>
      <xdr:colOff>545306</xdr:colOff>
      <xdr:row>974</xdr:row>
      <xdr:rowOff>83591</xdr:rowOff>
    </xdr:to>
    <xdr:pic>
      <xdr:nvPicPr>
        <xdr:cNvPr id="108" name="図 107">
          <a:extLst>
            <a:ext uri="{FF2B5EF4-FFF2-40B4-BE49-F238E27FC236}">
              <a16:creationId xmlns:a16="http://schemas.microsoft.com/office/drawing/2014/main" id="{753053D7-A99B-4F2F-B81C-3E987DDAE2B7}"/>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0" y="172831125"/>
          <a:ext cx="7772400" cy="43698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12</xdr:col>
      <xdr:colOff>362607</xdr:colOff>
      <xdr:row>56</xdr:row>
      <xdr:rowOff>100013</xdr:rowOff>
    </xdr:to>
    <xdr:pic>
      <xdr:nvPicPr>
        <xdr:cNvPr id="3" name="図 2">
          <a:extLst>
            <a:ext uri="{FF2B5EF4-FFF2-40B4-BE49-F238E27FC236}">
              <a16:creationId xmlns:a16="http://schemas.microsoft.com/office/drawing/2014/main" id="{8C1AD1B1-9853-42D6-9C2D-C88A6AFA5C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294586"/>
          <a:ext cx="7772400" cy="436984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64"/>
  <sheetViews>
    <sheetView tabSelected="1" zoomScaleNormal="100" workbookViewId="0">
      <pane xSplit="1" ySplit="8" topLeftCell="B9" activePane="bottomRight" state="frozen"/>
      <selection pane="topRight" activeCell="B1" sqref="B1"/>
      <selection pane="bottomLeft" activeCell="A9" sqref="A9"/>
      <selection pane="bottomRight" activeCell="B58" sqref="B58"/>
    </sheetView>
  </sheetViews>
  <sheetFormatPr defaultRowHeight="18.75" x14ac:dyDescent="0.4"/>
  <cols>
    <col min="1" max="1" width="4.875" customWidth="1"/>
    <col min="2" max="2" width="12" customWidth="1"/>
    <col min="3" max="3" width="10.625" customWidth="1"/>
    <col min="4" max="6" width="8.25" customWidth="1"/>
    <col min="7" max="7" width="9.875" customWidth="1"/>
    <col min="10" max="15" width="7.75" customWidth="1"/>
    <col min="17" max="17" width="6.125" customWidth="1"/>
    <col min="18" max="21" width="13.5" customWidth="1"/>
  </cols>
  <sheetData>
    <row r="1" spans="1:29" x14ac:dyDescent="0.4">
      <c r="A1" s="1" t="s">
        <v>7</v>
      </c>
      <c r="C1" t="s">
        <v>36</v>
      </c>
    </row>
    <row r="2" spans="1:29" x14ac:dyDescent="0.4">
      <c r="A2" s="1" t="s">
        <v>8</v>
      </c>
      <c r="C2" t="s">
        <v>22</v>
      </c>
    </row>
    <row r="3" spans="1:29" x14ac:dyDescent="0.4">
      <c r="A3" s="1" t="s">
        <v>10</v>
      </c>
      <c r="C3" s="29">
        <v>100000</v>
      </c>
    </row>
    <row r="4" spans="1:29" x14ac:dyDescent="0.4">
      <c r="A4" s="1" t="s">
        <v>11</v>
      </c>
      <c r="C4" s="29" t="s">
        <v>37</v>
      </c>
    </row>
    <row r="5" spans="1:29" ht="19.5" thickBot="1" x14ac:dyDescent="0.45">
      <c r="A5" s="1" t="s">
        <v>12</v>
      </c>
      <c r="C5" s="29" t="s">
        <v>34</v>
      </c>
    </row>
    <row r="6" spans="1:29" ht="19.5" thickBot="1" x14ac:dyDescent="0.45">
      <c r="A6" s="24" t="s">
        <v>0</v>
      </c>
      <c r="B6" s="24" t="s">
        <v>1</v>
      </c>
      <c r="C6" s="24" t="s">
        <v>1</v>
      </c>
      <c r="D6" s="48" t="s">
        <v>25</v>
      </c>
      <c r="E6" s="25"/>
      <c r="F6" s="26"/>
      <c r="G6" s="82" t="s">
        <v>3</v>
      </c>
      <c r="H6" s="83"/>
      <c r="I6" s="89"/>
      <c r="J6" s="82" t="s">
        <v>23</v>
      </c>
      <c r="K6" s="83"/>
      <c r="L6" s="89"/>
      <c r="M6" s="82" t="s">
        <v>24</v>
      </c>
      <c r="N6" s="83"/>
      <c r="O6" s="89"/>
      <c r="Q6" s="17" t="s">
        <v>42</v>
      </c>
      <c r="R6" s="26" t="s">
        <v>39</v>
      </c>
      <c r="S6" s="105" t="s">
        <v>46</v>
      </c>
      <c r="T6" s="106" t="s">
        <v>40</v>
      </c>
      <c r="U6" s="107" t="s">
        <v>41</v>
      </c>
      <c r="V6" s="96"/>
      <c r="W6" s="96"/>
      <c r="X6" s="97"/>
      <c r="Y6" s="97"/>
      <c r="Z6" s="97"/>
      <c r="AA6" s="97"/>
      <c r="AB6" s="97"/>
      <c r="AC6" s="97"/>
    </row>
    <row r="7" spans="1:29" ht="19.5" thickBot="1" x14ac:dyDescent="0.45">
      <c r="A7" s="27"/>
      <c r="B7" s="27" t="s">
        <v>2</v>
      </c>
      <c r="C7" s="60" t="s">
        <v>29</v>
      </c>
      <c r="D7" s="13">
        <v>1.27</v>
      </c>
      <c r="E7" s="14">
        <v>1.5</v>
      </c>
      <c r="F7" s="15">
        <v>2</v>
      </c>
      <c r="G7" s="13">
        <v>1.27</v>
      </c>
      <c r="H7" s="14">
        <v>1.5</v>
      </c>
      <c r="I7" s="15">
        <v>2</v>
      </c>
      <c r="J7" s="13">
        <v>1.27</v>
      </c>
      <c r="K7" s="14">
        <v>1.5</v>
      </c>
      <c r="L7" s="15">
        <v>2</v>
      </c>
      <c r="M7" s="13">
        <v>1.27</v>
      </c>
      <c r="N7" s="14">
        <v>1.5</v>
      </c>
      <c r="O7" s="15">
        <v>2</v>
      </c>
      <c r="Q7" s="10"/>
      <c r="R7" s="98">
        <v>5</v>
      </c>
      <c r="S7" s="108"/>
      <c r="T7" s="109">
        <v>0.03</v>
      </c>
      <c r="U7" s="110">
        <v>5</v>
      </c>
    </row>
    <row r="8" spans="1:29" ht="19.5" thickBot="1" x14ac:dyDescent="0.45">
      <c r="A8" s="28" t="s">
        <v>9</v>
      </c>
      <c r="B8" s="12"/>
      <c r="C8" s="49"/>
      <c r="D8" s="17"/>
      <c r="E8" s="16"/>
      <c r="F8" s="18"/>
      <c r="G8" s="19">
        <f>C3</f>
        <v>100000</v>
      </c>
      <c r="H8" s="20">
        <f>C3</f>
        <v>100000</v>
      </c>
      <c r="I8" s="21">
        <f>C3</f>
        <v>100000</v>
      </c>
      <c r="J8" s="86" t="s">
        <v>23</v>
      </c>
      <c r="K8" s="87"/>
      <c r="L8" s="88"/>
      <c r="M8" s="86"/>
      <c r="N8" s="87"/>
      <c r="O8" s="88"/>
      <c r="Q8" s="99" t="s">
        <v>47</v>
      </c>
      <c r="R8" s="100"/>
      <c r="S8" s="112">
        <v>100000</v>
      </c>
      <c r="T8" s="113"/>
      <c r="U8" s="113"/>
    </row>
    <row r="9" spans="1:29" x14ac:dyDescent="0.4">
      <c r="A9" s="9">
        <v>1</v>
      </c>
      <c r="B9" s="23">
        <v>40190</v>
      </c>
      <c r="C9" s="50">
        <v>2</v>
      </c>
      <c r="D9" s="54">
        <v>1.27</v>
      </c>
      <c r="E9" s="55">
        <v>1.5</v>
      </c>
      <c r="F9" s="80">
        <v>2</v>
      </c>
      <c r="G9" s="22">
        <f>IF(D9="","",G8+M9)</f>
        <v>103810</v>
      </c>
      <c r="H9" s="22">
        <f>IF(E9="","",H8+N9)</f>
        <v>104500</v>
      </c>
      <c r="I9" s="22">
        <f t="shared" ref="I9" si="0">IF(F9="","",I8+O9)</f>
        <v>106000</v>
      </c>
      <c r="J9" s="41">
        <f>IF(G8="","",G8*0.03)</f>
        <v>3000</v>
      </c>
      <c r="K9" s="42">
        <f>IF(H8="","",H8*0.03)</f>
        <v>3000</v>
      </c>
      <c r="L9" s="43">
        <f>IF(I8="","",I8*0.03)</f>
        <v>3000</v>
      </c>
      <c r="M9" s="41">
        <f>IF(D9="","",J9*D9)</f>
        <v>3810</v>
      </c>
      <c r="N9" s="42">
        <f>IF(E9="","",K9*E9)</f>
        <v>4500</v>
      </c>
      <c r="O9" s="43">
        <f>IF(F9="","",L9*F9)</f>
        <v>6000</v>
      </c>
      <c r="P9" s="40"/>
      <c r="Q9" s="101">
        <v>1</v>
      </c>
      <c r="R9" s="102">
        <v>5</v>
      </c>
      <c r="S9" s="114">
        <f>IF(R9="","",S8+T9)</f>
        <v>103000</v>
      </c>
      <c r="T9" s="115">
        <f>IF(S8="","",S8*0.03)</f>
        <v>3000</v>
      </c>
      <c r="U9" s="115">
        <f>IF(R9="","",T9*R9)</f>
        <v>15000</v>
      </c>
    </row>
    <row r="10" spans="1:29" x14ac:dyDescent="0.4">
      <c r="A10" s="9">
        <v>2</v>
      </c>
      <c r="B10" s="5">
        <v>40227</v>
      </c>
      <c r="C10" s="47">
        <v>1</v>
      </c>
      <c r="D10" s="56">
        <v>-1</v>
      </c>
      <c r="E10" s="57">
        <v>-1</v>
      </c>
      <c r="F10" s="58">
        <v>-1</v>
      </c>
      <c r="G10" s="22">
        <f t="shared" ref="G10:G42" si="1">IF(D10="","",G9+M10)</f>
        <v>100695.7</v>
      </c>
      <c r="H10" s="22">
        <f t="shared" ref="H10:H42" si="2">IF(E10="","",H9+N10)</f>
        <v>101365</v>
      </c>
      <c r="I10" s="22">
        <f t="shared" ref="I10:I42" si="3">IF(F10="","",I9+O10)</f>
        <v>102820</v>
      </c>
      <c r="J10" s="44">
        <f>IF(G9="","",G9*0.03)</f>
        <v>3114.2999999999997</v>
      </c>
      <c r="K10" s="45">
        <f t="shared" ref="K10:K12" si="4">IF(H9="","",H9*0.03)</f>
        <v>3135</v>
      </c>
      <c r="L10" s="46">
        <f t="shared" ref="L10:L12" si="5">IF(I9="","",I9*0.03)</f>
        <v>3180</v>
      </c>
      <c r="M10" s="44">
        <f t="shared" ref="M10:M12" si="6">IF(D10="","",J10*D10)</f>
        <v>-3114.2999999999997</v>
      </c>
      <c r="N10" s="45">
        <f t="shared" ref="N10:N12" si="7">IF(E10="","",K10*E10)</f>
        <v>-3135</v>
      </c>
      <c r="O10" s="46">
        <f t="shared" ref="O10:O12" si="8">IF(F10="","",L10*F10)</f>
        <v>-3180</v>
      </c>
      <c r="P10" s="40"/>
      <c r="Q10" s="101">
        <v>2</v>
      </c>
      <c r="R10" s="102">
        <v>-1</v>
      </c>
      <c r="S10" s="114">
        <f>IF(R10="","",S9+T10)</f>
        <v>106090</v>
      </c>
      <c r="T10" s="115">
        <f>IF(S9="","",S9*0.03)</f>
        <v>3090</v>
      </c>
      <c r="U10" s="115">
        <f>IF(R10="","",T10*R10)</f>
        <v>-3090</v>
      </c>
    </row>
    <row r="11" spans="1:29" x14ac:dyDescent="0.4">
      <c r="A11" s="9">
        <v>3</v>
      </c>
      <c r="B11" s="5">
        <v>40231</v>
      </c>
      <c r="C11" s="47">
        <v>2</v>
      </c>
      <c r="D11" s="56">
        <v>1.27</v>
      </c>
      <c r="E11" s="57">
        <v>1.5</v>
      </c>
      <c r="F11" s="81">
        <v>2</v>
      </c>
      <c r="G11" s="22">
        <f t="shared" si="1"/>
        <v>104532.20616999999</v>
      </c>
      <c r="H11" s="22">
        <f t="shared" si="2"/>
        <v>105926.425</v>
      </c>
      <c r="I11" s="22">
        <f t="shared" si="3"/>
        <v>108989.2</v>
      </c>
      <c r="J11" s="44">
        <f t="shared" ref="J11:J12" si="9">IF(G10="","",G10*0.03)</f>
        <v>3020.8709999999996</v>
      </c>
      <c r="K11" s="45">
        <f t="shared" si="4"/>
        <v>3040.95</v>
      </c>
      <c r="L11" s="46">
        <f t="shared" si="5"/>
        <v>3084.6</v>
      </c>
      <c r="M11" s="44">
        <f t="shared" si="6"/>
        <v>3836.5061699999997</v>
      </c>
      <c r="N11" s="45">
        <f t="shared" si="7"/>
        <v>4561.4249999999993</v>
      </c>
      <c r="O11" s="46">
        <f t="shared" si="8"/>
        <v>6169.2</v>
      </c>
      <c r="P11" s="40"/>
      <c r="Q11" s="101">
        <v>3</v>
      </c>
      <c r="R11" s="102">
        <v>5</v>
      </c>
      <c r="S11" s="114">
        <f>IF(R11="","",S10+T11)</f>
        <v>109272.7</v>
      </c>
      <c r="T11" s="115">
        <f t="shared" ref="T11:T58" si="10">IF(S10="","",S10*0.03)</f>
        <v>3182.7</v>
      </c>
      <c r="U11" s="115">
        <f t="shared" ref="U11:U58" si="11">IF(R11="","",T11*R11)</f>
        <v>15913.5</v>
      </c>
    </row>
    <row r="12" spans="1:29" x14ac:dyDescent="0.4">
      <c r="A12" s="9">
        <v>4</v>
      </c>
      <c r="B12" s="5">
        <v>40255</v>
      </c>
      <c r="C12" s="47">
        <v>2</v>
      </c>
      <c r="D12" s="56">
        <v>1.27</v>
      </c>
      <c r="E12" s="57">
        <v>-1</v>
      </c>
      <c r="F12" s="58">
        <v>-1</v>
      </c>
      <c r="G12" s="22">
        <f t="shared" si="1"/>
        <v>108514.88322507699</v>
      </c>
      <c r="H12" s="22">
        <f t="shared" si="2"/>
        <v>102748.63225000001</v>
      </c>
      <c r="I12" s="22">
        <f t="shared" si="3"/>
        <v>105719.52399999999</v>
      </c>
      <c r="J12" s="44">
        <f t="shared" si="9"/>
        <v>3135.9661850999996</v>
      </c>
      <c r="K12" s="45">
        <f t="shared" si="4"/>
        <v>3177.7927500000001</v>
      </c>
      <c r="L12" s="46">
        <f t="shared" si="5"/>
        <v>3269.6759999999999</v>
      </c>
      <c r="M12" s="44">
        <f t="shared" si="6"/>
        <v>3982.6770550769997</v>
      </c>
      <c r="N12" s="45">
        <f t="shared" si="7"/>
        <v>-3177.7927500000001</v>
      </c>
      <c r="O12" s="46">
        <f t="shared" si="8"/>
        <v>-3269.6759999999999</v>
      </c>
      <c r="P12" s="40"/>
      <c r="Q12" s="101">
        <v>4</v>
      </c>
      <c r="R12" s="102">
        <v>-1</v>
      </c>
      <c r="S12" s="114">
        <f t="shared" ref="S12:S58" si="12">IF(R12="","",S11+T12)</f>
        <v>112550.88099999999</v>
      </c>
      <c r="T12" s="115">
        <f t="shared" si="10"/>
        <v>3278.1809999999996</v>
      </c>
      <c r="U12" s="115">
        <f t="shared" si="11"/>
        <v>-3278.1809999999996</v>
      </c>
    </row>
    <row r="13" spans="1:29" x14ac:dyDescent="0.4">
      <c r="A13" s="9">
        <v>5</v>
      </c>
      <c r="B13" s="5">
        <v>40261</v>
      </c>
      <c r="C13" s="47">
        <v>1</v>
      </c>
      <c r="D13" s="56">
        <v>1.27</v>
      </c>
      <c r="E13" s="57">
        <v>1.5</v>
      </c>
      <c r="F13" s="81">
        <v>2</v>
      </c>
      <c r="G13" s="22">
        <f t="shared" si="1"/>
        <v>112649.30027595242</v>
      </c>
      <c r="H13" s="22">
        <f t="shared" si="2"/>
        <v>107372.32070125001</v>
      </c>
      <c r="I13" s="22">
        <f t="shared" si="3"/>
        <v>112062.69544</v>
      </c>
      <c r="J13" s="44">
        <f t="shared" ref="J13:J58" si="13">IF(G12="","",G12*0.03)</f>
        <v>3255.4464967523095</v>
      </c>
      <c r="K13" s="45">
        <f t="shared" ref="K13:K58" si="14">IF(H12="","",H12*0.03)</f>
        <v>3082.4589675000002</v>
      </c>
      <c r="L13" s="46">
        <f t="shared" ref="L13:L58" si="15">IF(I12="","",I12*0.03)</f>
        <v>3171.5857199999996</v>
      </c>
      <c r="M13" s="44">
        <f t="shared" ref="M13:M58" si="16">IF(D13="","",J13*D13)</f>
        <v>4134.4170508754332</v>
      </c>
      <c r="N13" s="45">
        <f t="shared" ref="N13:N58" si="17">IF(E13="","",K13*E13)</f>
        <v>4623.6884512500001</v>
      </c>
      <c r="O13" s="46">
        <f t="shared" ref="O13:O58" si="18">IF(F13="","",L13*F13)</f>
        <v>6343.1714399999992</v>
      </c>
      <c r="P13" s="40"/>
      <c r="Q13" s="101">
        <v>5</v>
      </c>
      <c r="R13" s="102">
        <v>5</v>
      </c>
      <c r="S13" s="114">
        <f t="shared" si="12"/>
        <v>115927.40742999999</v>
      </c>
      <c r="T13" s="115">
        <f t="shared" si="10"/>
        <v>3376.5264299999999</v>
      </c>
      <c r="U13" s="115">
        <f t="shared" si="11"/>
        <v>16882.632149999998</v>
      </c>
    </row>
    <row r="14" spans="1:29" x14ac:dyDescent="0.4">
      <c r="A14" s="9">
        <v>6</v>
      </c>
      <c r="B14" s="5">
        <v>40263</v>
      </c>
      <c r="C14" s="47">
        <v>1</v>
      </c>
      <c r="D14" s="56">
        <v>-1</v>
      </c>
      <c r="E14" s="57">
        <v>-1</v>
      </c>
      <c r="F14" s="58">
        <v>-1</v>
      </c>
      <c r="G14" s="22">
        <f t="shared" si="1"/>
        <v>109269.82126767385</v>
      </c>
      <c r="H14" s="22">
        <f t="shared" si="2"/>
        <v>104151.15108021251</v>
      </c>
      <c r="I14" s="22">
        <f t="shared" si="3"/>
        <v>108700.8145768</v>
      </c>
      <c r="J14" s="44">
        <f t="shared" si="13"/>
        <v>3379.4790082785726</v>
      </c>
      <c r="K14" s="45">
        <f t="shared" si="14"/>
        <v>3221.1696210374998</v>
      </c>
      <c r="L14" s="46">
        <f t="shared" si="15"/>
        <v>3361.8808631999996</v>
      </c>
      <c r="M14" s="44">
        <f t="shared" si="16"/>
        <v>-3379.4790082785726</v>
      </c>
      <c r="N14" s="45">
        <f t="shared" si="17"/>
        <v>-3221.1696210374998</v>
      </c>
      <c r="O14" s="46">
        <f t="shared" si="18"/>
        <v>-3361.8808631999996</v>
      </c>
      <c r="P14" s="40"/>
      <c r="Q14" s="101">
        <v>6</v>
      </c>
      <c r="R14" s="102">
        <v>-1</v>
      </c>
      <c r="S14" s="114">
        <f t="shared" si="12"/>
        <v>119405.22965289999</v>
      </c>
      <c r="T14" s="115">
        <f t="shared" si="10"/>
        <v>3477.8222228999998</v>
      </c>
      <c r="U14" s="115">
        <f t="shared" si="11"/>
        <v>-3477.8222228999998</v>
      </c>
    </row>
    <row r="15" spans="1:29" x14ac:dyDescent="0.4">
      <c r="A15" s="9">
        <v>7</v>
      </c>
      <c r="B15" s="5">
        <v>40268</v>
      </c>
      <c r="C15" s="47">
        <v>1</v>
      </c>
      <c r="D15" s="56">
        <v>1.27</v>
      </c>
      <c r="E15" s="57">
        <v>-1</v>
      </c>
      <c r="F15" s="58">
        <v>-1</v>
      </c>
      <c r="G15" s="22">
        <f t="shared" si="1"/>
        <v>113433.00145797222</v>
      </c>
      <c r="H15" s="22">
        <f t="shared" si="2"/>
        <v>101026.61654780613</v>
      </c>
      <c r="I15" s="22">
        <f t="shared" si="3"/>
        <v>105439.79013949599</v>
      </c>
      <c r="J15" s="44">
        <f t="shared" si="13"/>
        <v>3278.0946380302153</v>
      </c>
      <c r="K15" s="45">
        <f t="shared" si="14"/>
        <v>3124.5345324063751</v>
      </c>
      <c r="L15" s="46">
        <f t="shared" si="15"/>
        <v>3261.0244373039995</v>
      </c>
      <c r="M15" s="44">
        <f t="shared" si="16"/>
        <v>4163.1801902983734</v>
      </c>
      <c r="N15" s="45">
        <f t="shared" si="17"/>
        <v>-3124.5345324063751</v>
      </c>
      <c r="O15" s="46">
        <f t="shared" si="18"/>
        <v>-3261.0244373039995</v>
      </c>
      <c r="P15" s="40"/>
      <c r="Q15" s="101">
        <v>7</v>
      </c>
      <c r="R15" s="102">
        <v>-1</v>
      </c>
      <c r="S15" s="114">
        <f t="shared" si="12"/>
        <v>122987.38654248699</v>
      </c>
      <c r="T15" s="115">
        <f t="shared" si="10"/>
        <v>3582.1568895869996</v>
      </c>
      <c r="U15" s="115">
        <f t="shared" si="11"/>
        <v>-3582.1568895869996</v>
      </c>
    </row>
    <row r="16" spans="1:29" x14ac:dyDescent="0.4">
      <c r="A16" s="9">
        <v>8</v>
      </c>
      <c r="B16" s="5">
        <v>40322</v>
      </c>
      <c r="C16" s="47">
        <v>1</v>
      </c>
      <c r="D16" s="56">
        <v>-1</v>
      </c>
      <c r="E16" s="57">
        <v>-1</v>
      </c>
      <c r="F16" s="58">
        <v>-1</v>
      </c>
      <c r="G16" s="22">
        <f t="shared" si="1"/>
        <v>110030.01141423306</v>
      </c>
      <c r="H16" s="22">
        <f t="shared" si="2"/>
        <v>97995.818051371942</v>
      </c>
      <c r="I16" s="22">
        <f t="shared" si="3"/>
        <v>102276.5964353111</v>
      </c>
      <c r="J16" s="44">
        <f t="shared" si="13"/>
        <v>3402.9900437391666</v>
      </c>
      <c r="K16" s="45">
        <f t="shared" si="14"/>
        <v>3030.798496434184</v>
      </c>
      <c r="L16" s="46">
        <f t="shared" si="15"/>
        <v>3163.1937041848796</v>
      </c>
      <c r="M16" s="44">
        <f t="shared" si="16"/>
        <v>-3402.9900437391666</v>
      </c>
      <c r="N16" s="45">
        <f t="shared" si="17"/>
        <v>-3030.798496434184</v>
      </c>
      <c r="O16" s="46">
        <f t="shared" si="18"/>
        <v>-3163.1937041848796</v>
      </c>
      <c r="P16" s="40"/>
      <c r="Q16" s="101">
        <v>8</v>
      </c>
      <c r="R16" s="102">
        <v>-1</v>
      </c>
      <c r="S16" s="114">
        <f t="shared" si="12"/>
        <v>126677.00813876159</v>
      </c>
      <c r="T16" s="115">
        <f t="shared" si="10"/>
        <v>3689.6215962746096</v>
      </c>
      <c r="U16" s="115">
        <f t="shared" si="11"/>
        <v>-3689.6215962746096</v>
      </c>
    </row>
    <row r="17" spans="1:21" x14ac:dyDescent="0.4">
      <c r="A17" s="9">
        <v>9</v>
      </c>
      <c r="B17" s="5">
        <v>40326</v>
      </c>
      <c r="C17" s="47">
        <v>1</v>
      </c>
      <c r="D17" s="56">
        <v>-1</v>
      </c>
      <c r="E17" s="57">
        <v>-1</v>
      </c>
      <c r="F17" s="58">
        <v>-1</v>
      </c>
      <c r="G17" s="22">
        <f t="shared" si="1"/>
        <v>106729.11107180607</v>
      </c>
      <c r="H17" s="22">
        <f t="shared" si="2"/>
        <v>95055.943509830788</v>
      </c>
      <c r="I17" s="22">
        <f t="shared" si="3"/>
        <v>99208.298542251767</v>
      </c>
      <c r="J17" s="44">
        <f t="shared" si="13"/>
        <v>3300.9003424269918</v>
      </c>
      <c r="K17" s="45">
        <f t="shared" si="14"/>
        <v>2939.8745415411581</v>
      </c>
      <c r="L17" s="46">
        <f t="shared" si="15"/>
        <v>3068.2978930593331</v>
      </c>
      <c r="M17" s="44">
        <f t="shared" si="16"/>
        <v>-3300.9003424269918</v>
      </c>
      <c r="N17" s="45">
        <f t="shared" si="17"/>
        <v>-2939.8745415411581</v>
      </c>
      <c r="O17" s="46">
        <f t="shared" si="18"/>
        <v>-3068.2978930593331</v>
      </c>
      <c r="P17" s="40"/>
      <c r="Q17" s="101">
        <v>9</v>
      </c>
      <c r="R17" s="102">
        <v>-1</v>
      </c>
      <c r="S17" s="114">
        <f t="shared" si="12"/>
        <v>130477.31838292444</v>
      </c>
      <c r="T17" s="115">
        <f t="shared" si="10"/>
        <v>3800.3102441628475</v>
      </c>
      <c r="U17" s="115">
        <f t="shared" si="11"/>
        <v>-3800.3102441628475</v>
      </c>
    </row>
    <row r="18" spans="1:21" x14ac:dyDescent="0.4">
      <c r="A18" s="9">
        <v>10</v>
      </c>
      <c r="B18" s="5">
        <v>40344</v>
      </c>
      <c r="C18" s="47">
        <v>2</v>
      </c>
      <c r="D18" s="56">
        <v>1.27</v>
      </c>
      <c r="E18" s="57">
        <v>1.5</v>
      </c>
      <c r="F18" s="81">
        <v>2</v>
      </c>
      <c r="G18" s="22">
        <f t="shared" si="1"/>
        <v>110795.49020364188</v>
      </c>
      <c r="H18" s="22">
        <f t="shared" si="2"/>
        <v>99333.460967773179</v>
      </c>
      <c r="I18" s="22">
        <f t="shared" si="3"/>
        <v>105160.79645478688</v>
      </c>
      <c r="J18" s="44">
        <f t="shared" si="13"/>
        <v>3201.8733321541818</v>
      </c>
      <c r="K18" s="45">
        <f t="shared" si="14"/>
        <v>2851.6783052949236</v>
      </c>
      <c r="L18" s="46">
        <f t="shared" si="15"/>
        <v>2976.2489562675528</v>
      </c>
      <c r="M18" s="44">
        <f t="shared" si="16"/>
        <v>4066.3791318358108</v>
      </c>
      <c r="N18" s="45">
        <f t="shared" si="17"/>
        <v>4277.5174579423856</v>
      </c>
      <c r="O18" s="46">
        <f t="shared" si="18"/>
        <v>5952.4979125351056</v>
      </c>
      <c r="P18" s="40"/>
      <c r="Q18" s="101">
        <v>10</v>
      </c>
      <c r="R18" s="102">
        <v>5</v>
      </c>
      <c r="S18" s="114">
        <f t="shared" si="12"/>
        <v>134391.63793441217</v>
      </c>
      <c r="T18" s="115">
        <f t="shared" si="10"/>
        <v>3914.319551487733</v>
      </c>
      <c r="U18" s="115">
        <f t="shared" si="11"/>
        <v>19571.597757438663</v>
      </c>
    </row>
    <row r="19" spans="1:21" x14ac:dyDescent="0.4">
      <c r="A19" s="9">
        <v>11</v>
      </c>
      <c r="B19" s="5">
        <v>40445</v>
      </c>
      <c r="C19" s="47">
        <v>2</v>
      </c>
      <c r="D19" s="56">
        <v>1.27</v>
      </c>
      <c r="E19" s="57">
        <v>1.5</v>
      </c>
      <c r="F19" s="81">
        <v>2</v>
      </c>
      <c r="G19" s="22">
        <f t="shared" si="1"/>
        <v>115016.79838040064</v>
      </c>
      <c r="H19" s="22">
        <f t="shared" si="2"/>
        <v>103803.46671132297</v>
      </c>
      <c r="I19" s="22">
        <f t="shared" si="3"/>
        <v>111470.44424207408</v>
      </c>
      <c r="J19" s="44">
        <f t="shared" si="13"/>
        <v>3323.8647061092561</v>
      </c>
      <c r="K19" s="45">
        <f t="shared" si="14"/>
        <v>2980.0038290331954</v>
      </c>
      <c r="L19" s="46">
        <f t="shared" si="15"/>
        <v>3154.823893643606</v>
      </c>
      <c r="M19" s="44">
        <f t="shared" si="16"/>
        <v>4221.3081767587555</v>
      </c>
      <c r="N19" s="45">
        <f t="shared" si="17"/>
        <v>4470.0057435497929</v>
      </c>
      <c r="O19" s="46">
        <f t="shared" si="18"/>
        <v>6309.6477872872119</v>
      </c>
      <c r="P19" s="40"/>
      <c r="Q19" s="101">
        <v>11</v>
      </c>
      <c r="R19" s="102">
        <v>5</v>
      </c>
      <c r="S19" s="114">
        <f t="shared" si="12"/>
        <v>138423.38707244454</v>
      </c>
      <c r="T19" s="115">
        <f t="shared" si="10"/>
        <v>4031.749138032365</v>
      </c>
      <c r="U19" s="115">
        <f t="shared" si="11"/>
        <v>20158.745690161824</v>
      </c>
    </row>
    <row r="20" spans="1:21" x14ac:dyDescent="0.4">
      <c r="A20" s="9">
        <v>12</v>
      </c>
      <c r="B20" s="5">
        <v>40450</v>
      </c>
      <c r="C20" s="47">
        <v>2</v>
      </c>
      <c r="D20" s="56">
        <v>1.27</v>
      </c>
      <c r="E20" s="57">
        <v>1.5</v>
      </c>
      <c r="F20" s="81">
        <v>2</v>
      </c>
      <c r="G20" s="22">
        <f t="shared" si="1"/>
        <v>119398.93839869391</v>
      </c>
      <c r="H20" s="22">
        <f t="shared" si="2"/>
        <v>108474.6227133325</v>
      </c>
      <c r="I20" s="22">
        <f t="shared" si="3"/>
        <v>118158.67089659853</v>
      </c>
      <c r="J20" s="44">
        <f t="shared" si="13"/>
        <v>3450.503951412019</v>
      </c>
      <c r="K20" s="45">
        <f t="shared" si="14"/>
        <v>3114.1040013396887</v>
      </c>
      <c r="L20" s="46">
        <f t="shared" si="15"/>
        <v>3344.1133272622224</v>
      </c>
      <c r="M20" s="44">
        <f t="shared" si="16"/>
        <v>4382.1400182932639</v>
      </c>
      <c r="N20" s="45">
        <f t="shared" si="17"/>
        <v>4671.156002009533</v>
      </c>
      <c r="O20" s="46">
        <f t="shared" si="18"/>
        <v>6688.2266545244447</v>
      </c>
      <c r="P20" s="40"/>
      <c r="Q20" s="101">
        <v>12</v>
      </c>
      <c r="R20" s="102">
        <v>5</v>
      </c>
      <c r="S20" s="114">
        <f t="shared" si="12"/>
        <v>142576.08868461789</v>
      </c>
      <c r="T20" s="115">
        <f t="shared" si="10"/>
        <v>4152.7016121733359</v>
      </c>
      <c r="U20" s="115">
        <f t="shared" si="11"/>
        <v>20763.508060866679</v>
      </c>
    </row>
    <row r="21" spans="1:21" x14ac:dyDescent="0.4">
      <c r="A21" s="9">
        <v>13</v>
      </c>
      <c r="B21" s="5">
        <v>40493</v>
      </c>
      <c r="C21" s="47">
        <v>1</v>
      </c>
      <c r="D21" s="56">
        <v>-1</v>
      </c>
      <c r="E21" s="57">
        <v>-1</v>
      </c>
      <c r="F21" s="58">
        <v>-1</v>
      </c>
      <c r="G21" s="22">
        <f t="shared" si="1"/>
        <v>115816.97024673309</v>
      </c>
      <c r="H21" s="22">
        <f t="shared" si="2"/>
        <v>105220.38403193252</v>
      </c>
      <c r="I21" s="22">
        <f t="shared" si="3"/>
        <v>114613.91076970058</v>
      </c>
      <c r="J21" s="44">
        <f t="shared" si="13"/>
        <v>3581.9681519608171</v>
      </c>
      <c r="K21" s="45">
        <f t="shared" si="14"/>
        <v>3254.2386813999751</v>
      </c>
      <c r="L21" s="46">
        <f t="shared" si="15"/>
        <v>3544.7601268979556</v>
      </c>
      <c r="M21" s="44">
        <f t="shared" si="16"/>
        <v>-3581.9681519608171</v>
      </c>
      <c r="N21" s="45">
        <f t="shared" si="17"/>
        <v>-3254.2386813999751</v>
      </c>
      <c r="O21" s="46">
        <f t="shared" si="18"/>
        <v>-3544.7601268979556</v>
      </c>
      <c r="P21" s="40"/>
      <c r="Q21" s="101">
        <v>13</v>
      </c>
      <c r="R21" s="102">
        <v>-1</v>
      </c>
      <c r="S21" s="114">
        <f t="shared" si="12"/>
        <v>146853.37134515643</v>
      </c>
      <c r="T21" s="115">
        <f t="shared" si="10"/>
        <v>4277.2826605385362</v>
      </c>
      <c r="U21" s="115">
        <f t="shared" si="11"/>
        <v>-4277.2826605385362</v>
      </c>
    </row>
    <row r="22" spans="1:21" x14ac:dyDescent="0.4">
      <c r="A22" s="9">
        <v>14</v>
      </c>
      <c r="B22" s="5">
        <v>40508</v>
      </c>
      <c r="C22" s="47">
        <v>1</v>
      </c>
      <c r="D22" s="56">
        <v>-1</v>
      </c>
      <c r="E22" s="57">
        <v>-1</v>
      </c>
      <c r="F22" s="58">
        <v>-1</v>
      </c>
      <c r="G22" s="22">
        <f t="shared" si="1"/>
        <v>112342.46113933111</v>
      </c>
      <c r="H22" s="22">
        <f t="shared" si="2"/>
        <v>102063.77251097455</v>
      </c>
      <c r="I22" s="22">
        <f t="shared" si="3"/>
        <v>111175.49344660956</v>
      </c>
      <c r="J22" s="44">
        <f t="shared" si="13"/>
        <v>3474.5091074019929</v>
      </c>
      <c r="K22" s="45">
        <f t="shared" si="14"/>
        <v>3156.6115209579757</v>
      </c>
      <c r="L22" s="46">
        <f t="shared" si="15"/>
        <v>3438.4173230910174</v>
      </c>
      <c r="M22" s="44">
        <f t="shared" si="16"/>
        <v>-3474.5091074019929</v>
      </c>
      <c r="N22" s="45">
        <f t="shared" si="17"/>
        <v>-3156.6115209579757</v>
      </c>
      <c r="O22" s="46">
        <f t="shared" si="18"/>
        <v>-3438.4173230910174</v>
      </c>
      <c r="P22" s="40"/>
      <c r="Q22" s="101">
        <v>14</v>
      </c>
      <c r="R22" s="102">
        <v>-1</v>
      </c>
      <c r="S22" s="114">
        <f t="shared" si="12"/>
        <v>151258.97248551113</v>
      </c>
      <c r="T22" s="115">
        <f t="shared" si="10"/>
        <v>4405.6011403546927</v>
      </c>
      <c r="U22" s="115">
        <f t="shared" si="11"/>
        <v>-4405.6011403546927</v>
      </c>
    </row>
    <row r="23" spans="1:21" x14ac:dyDescent="0.4">
      <c r="A23" s="9">
        <v>15</v>
      </c>
      <c r="B23" s="5">
        <v>40539</v>
      </c>
      <c r="C23" s="47">
        <v>2</v>
      </c>
      <c r="D23" s="56">
        <v>1.27</v>
      </c>
      <c r="E23" s="57">
        <v>1.5</v>
      </c>
      <c r="F23" s="81">
        <v>2</v>
      </c>
      <c r="G23" s="22">
        <f t="shared" si="1"/>
        <v>116622.70890873962</v>
      </c>
      <c r="H23" s="22">
        <f t="shared" si="2"/>
        <v>106656.64227396841</v>
      </c>
      <c r="I23" s="22">
        <f t="shared" si="3"/>
        <v>117846.02305340613</v>
      </c>
      <c r="J23" s="44">
        <f t="shared" si="13"/>
        <v>3370.2738341799331</v>
      </c>
      <c r="K23" s="45">
        <f t="shared" si="14"/>
        <v>3061.9131753292363</v>
      </c>
      <c r="L23" s="46">
        <f t="shared" si="15"/>
        <v>3335.2648033982864</v>
      </c>
      <c r="M23" s="44">
        <f t="shared" si="16"/>
        <v>4280.2477694085155</v>
      </c>
      <c r="N23" s="45">
        <f t="shared" si="17"/>
        <v>4592.8697629938542</v>
      </c>
      <c r="O23" s="46">
        <f t="shared" si="18"/>
        <v>6670.5296067965728</v>
      </c>
      <c r="P23" s="40"/>
      <c r="Q23" s="101">
        <v>15</v>
      </c>
      <c r="R23" s="102">
        <v>5</v>
      </c>
      <c r="S23" s="114">
        <f t="shared" si="12"/>
        <v>155796.74166007646</v>
      </c>
      <c r="T23" s="115">
        <f t="shared" si="10"/>
        <v>4537.7691745653337</v>
      </c>
      <c r="U23" s="115">
        <f t="shared" si="11"/>
        <v>22688.845872826671</v>
      </c>
    </row>
    <row r="24" spans="1:21" x14ac:dyDescent="0.4">
      <c r="A24" s="9">
        <v>16</v>
      </c>
      <c r="B24" s="5">
        <v>40541</v>
      </c>
      <c r="C24" s="47">
        <v>2</v>
      </c>
      <c r="D24" s="56">
        <v>1.27</v>
      </c>
      <c r="E24" s="57">
        <v>1.5</v>
      </c>
      <c r="F24" s="58">
        <v>2</v>
      </c>
      <c r="G24" s="22">
        <f t="shared" si="1"/>
        <v>121066.0341181626</v>
      </c>
      <c r="H24" s="22">
        <f t="shared" si="2"/>
        <v>111456.19117629698</v>
      </c>
      <c r="I24" s="22">
        <f t="shared" si="3"/>
        <v>124916.7844366105</v>
      </c>
      <c r="J24" s="44">
        <f t="shared" si="13"/>
        <v>3498.6812672621882</v>
      </c>
      <c r="K24" s="45">
        <f t="shared" si="14"/>
        <v>3199.6992682190521</v>
      </c>
      <c r="L24" s="46">
        <f t="shared" si="15"/>
        <v>3535.3806916021836</v>
      </c>
      <c r="M24" s="44">
        <f t="shared" si="16"/>
        <v>4443.3252094229792</v>
      </c>
      <c r="N24" s="45">
        <f t="shared" si="17"/>
        <v>4799.5489023285782</v>
      </c>
      <c r="O24" s="46">
        <f t="shared" si="18"/>
        <v>7070.7613832043671</v>
      </c>
      <c r="P24" s="40"/>
      <c r="Q24" s="101">
        <v>16</v>
      </c>
      <c r="R24" s="102">
        <v>-1</v>
      </c>
      <c r="S24" s="114">
        <f t="shared" si="12"/>
        <v>160470.64390987874</v>
      </c>
      <c r="T24" s="115">
        <f t="shared" si="10"/>
        <v>4673.9022498022932</v>
      </c>
      <c r="U24" s="115">
        <f t="shared" si="11"/>
        <v>-4673.9022498022932</v>
      </c>
    </row>
    <row r="25" spans="1:21" x14ac:dyDescent="0.4">
      <c r="A25" s="9">
        <v>17</v>
      </c>
      <c r="B25" s="5">
        <v>40548</v>
      </c>
      <c r="C25" s="47">
        <v>1</v>
      </c>
      <c r="D25" s="56">
        <v>1.27</v>
      </c>
      <c r="E25" s="57">
        <v>1.5</v>
      </c>
      <c r="F25" s="81">
        <v>2</v>
      </c>
      <c r="G25" s="22">
        <f t="shared" si="1"/>
        <v>125678.6500180646</v>
      </c>
      <c r="H25" s="22">
        <f t="shared" si="2"/>
        <v>116471.71977923035</v>
      </c>
      <c r="I25" s="22">
        <f t="shared" si="3"/>
        <v>132411.79150280711</v>
      </c>
      <c r="J25" s="44">
        <f t="shared" si="13"/>
        <v>3631.9810235448776</v>
      </c>
      <c r="K25" s="45">
        <f t="shared" si="14"/>
        <v>3343.6857352889092</v>
      </c>
      <c r="L25" s="46">
        <f t="shared" si="15"/>
        <v>3747.5035330983146</v>
      </c>
      <c r="M25" s="44">
        <f t="shared" si="16"/>
        <v>4612.6158999019945</v>
      </c>
      <c r="N25" s="45">
        <f t="shared" si="17"/>
        <v>5015.5286029333638</v>
      </c>
      <c r="O25" s="46">
        <f t="shared" si="18"/>
        <v>7495.0070661966292</v>
      </c>
      <c r="P25" s="40"/>
      <c r="Q25" s="101">
        <v>17</v>
      </c>
      <c r="R25" s="102">
        <v>5</v>
      </c>
      <c r="S25" s="114">
        <f t="shared" si="12"/>
        <v>165284.76322717511</v>
      </c>
      <c r="T25" s="115">
        <f t="shared" si="10"/>
        <v>4814.1193172963622</v>
      </c>
      <c r="U25" s="115">
        <f t="shared" si="11"/>
        <v>24070.59658648181</v>
      </c>
    </row>
    <row r="26" spans="1:21" x14ac:dyDescent="0.4">
      <c r="A26" s="9">
        <v>18</v>
      </c>
      <c r="B26" s="5">
        <v>40599</v>
      </c>
      <c r="C26" s="47">
        <v>2</v>
      </c>
      <c r="D26" s="56">
        <v>-1</v>
      </c>
      <c r="E26" s="57">
        <v>-1</v>
      </c>
      <c r="F26" s="58">
        <v>-1</v>
      </c>
      <c r="G26" s="22">
        <f t="shared" si="1"/>
        <v>121908.29051752266</v>
      </c>
      <c r="H26" s="22">
        <f t="shared" si="2"/>
        <v>112977.56818585344</v>
      </c>
      <c r="I26" s="22">
        <f t="shared" si="3"/>
        <v>128439.4377577229</v>
      </c>
      <c r="J26" s="44">
        <f t="shared" si="13"/>
        <v>3770.3595005419379</v>
      </c>
      <c r="K26" s="45">
        <f t="shared" si="14"/>
        <v>3494.1515933769101</v>
      </c>
      <c r="L26" s="46">
        <f t="shared" si="15"/>
        <v>3972.3537450842132</v>
      </c>
      <c r="M26" s="44">
        <f t="shared" si="16"/>
        <v>-3770.3595005419379</v>
      </c>
      <c r="N26" s="45">
        <f t="shared" si="17"/>
        <v>-3494.1515933769101</v>
      </c>
      <c r="O26" s="46">
        <f t="shared" si="18"/>
        <v>-3972.3537450842132</v>
      </c>
      <c r="P26" s="40"/>
      <c r="Q26" s="101">
        <v>18</v>
      </c>
      <c r="R26" s="102">
        <v>-1</v>
      </c>
      <c r="S26" s="114">
        <f t="shared" si="12"/>
        <v>170243.30612399036</v>
      </c>
      <c r="T26" s="115">
        <f t="shared" si="10"/>
        <v>4958.5428968152528</v>
      </c>
      <c r="U26" s="115">
        <f t="shared" si="11"/>
        <v>-4958.5428968152528</v>
      </c>
    </row>
    <row r="27" spans="1:21" x14ac:dyDescent="0.4">
      <c r="A27" s="9">
        <v>19</v>
      </c>
      <c r="B27" s="5">
        <v>40611</v>
      </c>
      <c r="C27" s="47">
        <v>1</v>
      </c>
      <c r="D27" s="56">
        <v>1.27</v>
      </c>
      <c r="E27" s="57">
        <v>-1</v>
      </c>
      <c r="F27" s="58">
        <v>-1</v>
      </c>
      <c r="G27" s="22">
        <f t="shared" si="1"/>
        <v>126552.99638624028</v>
      </c>
      <c r="H27" s="22">
        <f t="shared" si="2"/>
        <v>109588.24114027784</v>
      </c>
      <c r="I27" s="22">
        <f t="shared" si="3"/>
        <v>124586.25462499121</v>
      </c>
      <c r="J27" s="44">
        <f t="shared" si="13"/>
        <v>3657.2487155256799</v>
      </c>
      <c r="K27" s="45">
        <f t="shared" si="14"/>
        <v>3389.3270455756028</v>
      </c>
      <c r="L27" s="46">
        <f t="shared" si="15"/>
        <v>3853.1831327316868</v>
      </c>
      <c r="M27" s="44">
        <f t="shared" si="16"/>
        <v>4644.7058687176132</v>
      </c>
      <c r="N27" s="45">
        <f t="shared" si="17"/>
        <v>-3389.3270455756028</v>
      </c>
      <c r="O27" s="46">
        <f t="shared" si="18"/>
        <v>-3853.1831327316868</v>
      </c>
      <c r="P27" s="40"/>
      <c r="Q27" s="101">
        <v>19</v>
      </c>
      <c r="R27" s="102">
        <v>-1</v>
      </c>
      <c r="S27" s="114">
        <f t="shared" si="12"/>
        <v>175350.60530771007</v>
      </c>
      <c r="T27" s="115">
        <f t="shared" si="10"/>
        <v>5107.2991837197105</v>
      </c>
      <c r="U27" s="115">
        <f t="shared" si="11"/>
        <v>-5107.2991837197105</v>
      </c>
    </row>
    <row r="28" spans="1:21" x14ac:dyDescent="0.4">
      <c r="A28" s="9">
        <v>20</v>
      </c>
      <c r="B28" s="5">
        <v>40862</v>
      </c>
      <c r="C28" s="47">
        <v>2</v>
      </c>
      <c r="D28" s="56">
        <v>1.27</v>
      </c>
      <c r="E28" s="57">
        <v>1.5</v>
      </c>
      <c r="F28" s="81">
        <v>2</v>
      </c>
      <c r="G28" s="22">
        <f t="shared" si="1"/>
        <v>131374.66554855605</v>
      </c>
      <c r="H28" s="22">
        <f t="shared" si="2"/>
        <v>114519.71199159035</v>
      </c>
      <c r="I28" s="22">
        <f t="shared" si="3"/>
        <v>132061.42990249069</v>
      </c>
      <c r="J28" s="44">
        <f t="shared" si="13"/>
        <v>3796.5898915872081</v>
      </c>
      <c r="K28" s="45">
        <f t="shared" si="14"/>
        <v>3287.6472342083348</v>
      </c>
      <c r="L28" s="46">
        <f t="shared" si="15"/>
        <v>3737.587638749736</v>
      </c>
      <c r="M28" s="44">
        <f t="shared" si="16"/>
        <v>4821.669162315754</v>
      </c>
      <c r="N28" s="45">
        <f t="shared" si="17"/>
        <v>4931.4708513125024</v>
      </c>
      <c r="O28" s="46">
        <f t="shared" si="18"/>
        <v>7475.175277499472</v>
      </c>
      <c r="P28" s="40"/>
      <c r="Q28" s="101">
        <v>20</v>
      </c>
      <c r="R28" s="102">
        <v>5</v>
      </c>
      <c r="S28" s="114">
        <f t="shared" si="12"/>
        <v>180611.12346694135</v>
      </c>
      <c r="T28" s="115">
        <f t="shared" si="10"/>
        <v>5260.518159231302</v>
      </c>
      <c r="U28" s="115">
        <f t="shared" si="11"/>
        <v>26302.59079615651</v>
      </c>
    </row>
    <row r="29" spans="1:21" x14ac:dyDescent="0.4">
      <c r="A29" s="9">
        <v>21</v>
      </c>
      <c r="B29" s="5">
        <v>40631</v>
      </c>
      <c r="C29" s="47">
        <v>1</v>
      </c>
      <c r="D29" s="56">
        <v>1.27</v>
      </c>
      <c r="E29" s="57">
        <v>1.5</v>
      </c>
      <c r="F29" s="81">
        <v>2</v>
      </c>
      <c r="G29" s="22">
        <f t="shared" si="1"/>
        <v>136380.04030595603</v>
      </c>
      <c r="H29" s="22">
        <f t="shared" si="2"/>
        <v>119673.09903121191</v>
      </c>
      <c r="I29" s="22">
        <f t="shared" si="3"/>
        <v>139985.11569664013</v>
      </c>
      <c r="J29" s="44">
        <f t="shared" si="13"/>
        <v>3941.2399664566815</v>
      </c>
      <c r="K29" s="45">
        <f t="shared" si="14"/>
        <v>3435.5913597477102</v>
      </c>
      <c r="L29" s="46">
        <f t="shared" si="15"/>
        <v>3961.8428970747209</v>
      </c>
      <c r="M29" s="44">
        <f t="shared" si="16"/>
        <v>5005.3747573999854</v>
      </c>
      <c r="N29" s="45">
        <f t="shared" si="17"/>
        <v>5153.3870396215652</v>
      </c>
      <c r="O29" s="46">
        <f t="shared" si="18"/>
        <v>7923.6857941494418</v>
      </c>
      <c r="P29" s="40"/>
      <c r="Q29" s="101">
        <v>21</v>
      </c>
      <c r="R29" s="102">
        <v>5</v>
      </c>
      <c r="S29" s="114">
        <f t="shared" si="12"/>
        <v>186029.45717094961</v>
      </c>
      <c r="T29" s="115">
        <f t="shared" si="10"/>
        <v>5418.3337040082406</v>
      </c>
      <c r="U29" s="115">
        <f t="shared" si="11"/>
        <v>27091.668520041203</v>
      </c>
    </row>
    <row r="30" spans="1:21" x14ac:dyDescent="0.4">
      <c r="A30" s="9">
        <v>22</v>
      </c>
      <c r="B30" s="5">
        <v>40638</v>
      </c>
      <c r="C30" s="47">
        <v>1</v>
      </c>
      <c r="D30" s="56">
        <v>1.27</v>
      </c>
      <c r="E30" s="57">
        <v>1.5</v>
      </c>
      <c r="F30" s="76">
        <v>-1</v>
      </c>
      <c r="G30" s="22">
        <f t="shared" si="1"/>
        <v>141576.11984161296</v>
      </c>
      <c r="H30" s="22">
        <f t="shared" si="2"/>
        <v>125058.38848761645</v>
      </c>
      <c r="I30" s="22">
        <f t="shared" si="3"/>
        <v>135785.56222574093</v>
      </c>
      <c r="J30" s="44">
        <f t="shared" si="13"/>
        <v>4091.4012091786808</v>
      </c>
      <c r="K30" s="45">
        <f t="shared" si="14"/>
        <v>3590.1929709363571</v>
      </c>
      <c r="L30" s="46">
        <f t="shared" si="15"/>
        <v>4199.5534708992036</v>
      </c>
      <c r="M30" s="44">
        <f t="shared" si="16"/>
        <v>5196.0795356569251</v>
      </c>
      <c r="N30" s="45">
        <f t="shared" si="17"/>
        <v>5385.2894564045355</v>
      </c>
      <c r="O30" s="46">
        <f t="shared" si="18"/>
        <v>-4199.5534708992036</v>
      </c>
      <c r="P30" s="40"/>
      <c r="Q30" s="101">
        <v>22</v>
      </c>
      <c r="R30" s="102">
        <v>-1</v>
      </c>
      <c r="S30" s="114">
        <f t="shared" si="12"/>
        <v>191610.34088607811</v>
      </c>
      <c r="T30" s="115">
        <f t="shared" si="10"/>
        <v>5580.8837151284879</v>
      </c>
      <c r="U30" s="115">
        <f t="shared" si="11"/>
        <v>-5580.8837151284879</v>
      </c>
    </row>
    <row r="31" spans="1:21" x14ac:dyDescent="0.4">
      <c r="A31" s="9">
        <v>23</v>
      </c>
      <c r="B31" s="5">
        <v>40647</v>
      </c>
      <c r="C31" s="47">
        <v>2</v>
      </c>
      <c r="D31" s="56">
        <v>1.27</v>
      </c>
      <c r="E31" s="57">
        <v>1.5</v>
      </c>
      <c r="F31" s="81">
        <v>2</v>
      </c>
      <c r="G31" s="22">
        <f t="shared" si="1"/>
        <v>146970.17000757842</v>
      </c>
      <c r="H31" s="22">
        <f t="shared" si="2"/>
        <v>130686.01596955919</v>
      </c>
      <c r="I31" s="22">
        <f t="shared" si="3"/>
        <v>143932.69595928537</v>
      </c>
      <c r="J31" s="44">
        <f t="shared" si="13"/>
        <v>4247.2835952483883</v>
      </c>
      <c r="K31" s="45">
        <f t="shared" si="14"/>
        <v>3751.7516546284933</v>
      </c>
      <c r="L31" s="46">
        <f t="shared" si="15"/>
        <v>4073.5668667722275</v>
      </c>
      <c r="M31" s="44">
        <f t="shared" si="16"/>
        <v>5394.0501659654528</v>
      </c>
      <c r="N31" s="45">
        <f t="shared" si="17"/>
        <v>5627.6274819427399</v>
      </c>
      <c r="O31" s="46">
        <f t="shared" si="18"/>
        <v>8147.133733544455</v>
      </c>
      <c r="P31" s="40"/>
      <c r="Q31" s="101">
        <v>23</v>
      </c>
      <c r="R31" s="102">
        <v>5</v>
      </c>
      <c r="S31" s="114">
        <f t="shared" si="12"/>
        <v>197358.65111266045</v>
      </c>
      <c r="T31" s="115">
        <f t="shared" si="10"/>
        <v>5748.3102265823427</v>
      </c>
      <c r="U31" s="115">
        <f t="shared" si="11"/>
        <v>28741.551132911714</v>
      </c>
    </row>
    <row r="32" spans="1:21" x14ac:dyDescent="0.4">
      <c r="A32" s="9">
        <v>24</v>
      </c>
      <c r="B32" s="5">
        <v>40648</v>
      </c>
      <c r="C32" s="47">
        <v>2</v>
      </c>
      <c r="D32" s="56">
        <v>1.27</v>
      </c>
      <c r="E32" s="57">
        <v>1.5</v>
      </c>
      <c r="F32" s="81">
        <v>2</v>
      </c>
      <c r="G32" s="22">
        <f t="shared" si="1"/>
        <v>152569.73348486715</v>
      </c>
      <c r="H32" s="22">
        <f t="shared" si="2"/>
        <v>136566.88668818935</v>
      </c>
      <c r="I32" s="22">
        <f t="shared" si="3"/>
        <v>152568.65771684248</v>
      </c>
      <c r="J32" s="44">
        <f t="shared" si="13"/>
        <v>4409.1051002273525</v>
      </c>
      <c r="K32" s="45">
        <f t="shared" si="14"/>
        <v>3920.5804790867755</v>
      </c>
      <c r="L32" s="46">
        <f t="shared" si="15"/>
        <v>4317.9808787785605</v>
      </c>
      <c r="M32" s="44">
        <f t="shared" si="16"/>
        <v>5599.5634772887379</v>
      </c>
      <c r="N32" s="45">
        <f t="shared" si="17"/>
        <v>5880.8707186301635</v>
      </c>
      <c r="O32" s="46">
        <f t="shared" si="18"/>
        <v>8635.961757557121</v>
      </c>
      <c r="P32" s="40"/>
      <c r="Q32" s="101">
        <v>24</v>
      </c>
      <c r="R32" s="102">
        <v>5</v>
      </c>
      <c r="S32" s="114">
        <f t="shared" si="12"/>
        <v>203279.41064604025</v>
      </c>
      <c r="T32" s="115">
        <f t="shared" si="10"/>
        <v>5920.7595333798135</v>
      </c>
      <c r="U32" s="115">
        <f t="shared" si="11"/>
        <v>29603.797666899067</v>
      </c>
    </row>
    <row r="33" spans="1:21" x14ac:dyDescent="0.4">
      <c r="A33" s="9">
        <v>25</v>
      </c>
      <c r="B33" s="5">
        <v>40652</v>
      </c>
      <c r="C33" s="47">
        <v>2</v>
      </c>
      <c r="D33" s="56">
        <v>-1</v>
      </c>
      <c r="E33" s="57">
        <v>-1</v>
      </c>
      <c r="F33" s="58">
        <v>-1</v>
      </c>
      <c r="G33" s="22">
        <f t="shared" si="1"/>
        <v>147992.64148032112</v>
      </c>
      <c r="H33" s="22">
        <f t="shared" si="2"/>
        <v>132469.88008754366</v>
      </c>
      <c r="I33" s="22">
        <f t="shared" si="3"/>
        <v>147991.5979853372</v>
      </c>
      <c r="J33" s="44">
        <f t="shared" si="13"/>
        <v>4577.0920045460143</v>
      </c>
      <c r="K33" s="45">
        <f t="shared" si="14"/>
        <v>4097.00660064568</v>
      </c>
      <c r="L33" s="46">
        <f t="shared" si="15"/>
        <v>4577.0597315052746</v>
      </c>
      <c r="M33" s="44">
        <f t="shared" si="16"/>
        <v>-4577.0920045460143</v>
      </c>
      <c r="N33" s="45">
        <f t="shared" si="17"/>
        <v>-4097.00660064568</v>
      </c>
      <c r="O33" s="46">
        <f t="shared" si="18"/>
        <v>-4577.0597315052746</v>
      </c>
      <c r="P33" s="40"/>
      <c r="Q33" s="101">
        <v>25</v>
      </c>
      <c r="R33" s="102">
        <v>-1</v>
      </c>
      <c r="S33" s="114">
        <f t="shared" si="12"/>
        <v>209377.79296542145</v>
      </c>
      <c r="T33" s="115">
        <f t="shared" si="10"/>
        <v>6098.3823193812077</v>
      </c>
      <c r="U33" s="115">
        <f t="shared" si="11"/>
        <v>-6098.3823193812077</v>
      </c>
    </row>
    <row r="34" spans="1:21" x14ac:dyDescent="0.4">
      <c r="A34" s="9">
        <v>26</v>
      </c>
      <c r="B34" s="5">
        <v>40654</v>
      </c>
      <c r="C34" s="47">
        <v>2</v>
      </c>
      <c r="D34" s="56">
        <v>1.27</v>
      </c>
      <c r="E34" s="57">
        <v>1.5</v>
      </c>
      <c r="F34" s="76">
        <v>2</v>
      </c>
      <c r="G34" s="22">
        <f t="shared" si="1"/>
        <v>153631.16112072137</v>
      </c>
      <c r="H34" s="22">
        <f t="shared" si="2"/>
        <v>138431.02469148312</v>
      </c>
      <c r="I34" s="22">
        <f t="shared" si="3"/>
        <v>156871.09386445742</v>
      </c>
      <c r="J34" s="44">
        <f t="shared" si="13"/>
        <v>4439.7792444096331</v>
      </c>
      <c r="K34" s="45">
        <f t="shared" si="14"/>
        <v>3974.0964026263096</v>
      </c>
      <c r="L34" s="46">
        <f t="shared" si="15"/>
        <v>4439.7479395601158</v>
      </c>
      <c r="M34" s="44">
        <f t="shared" si="16"/>
        <v>5638.5196404002345</v>
      </c>
      <c r="N34" s="45">
        <f t="shared" si="17"/>
        <v>5961.1446039394641</v>
      </c>
      <c r="O34" s="46">
        <f t="shared" si="18"/>
        <v>8879.4958791202316</v>
      </c>
      <c r="P34" s="40"/>
      <c r="Q34" s="101">
        <v>26</v>
      </c>
      <c r="R34" s="102">
        <v>-1</v>
      </c>
      <c r="S34" s="114">
        <f t="shared" si="12"/>
        <v>215659.12675438411</v>
      </c>
      <c r="T34" s="115">
        <f t="shared" si="10"/>
        <v>6281.3337889626437</v>
      </c>
      <c r="U34" s="115">
        <f t="shared" si="11"/>
        <v>-6281.3337889626437</v>
      </c>
    </row>
    <row r="35" spans="1:21" x14ac:dyDescent="0.4">
      <c r="A35" s="9">
        <v>27</v>
      </c>
      <c r="B35" s="5">
        <v>40658</v>
      </c>
      <c r="C35" s="47">
        <v>2</v>
      </c>
      <c r="D35" s="56">
        <v>1.27</v>
      </c>
      <c r="E35" s="57">
        <v>1.5</v>
      </c>
      <c r="F35" s="76">
        <v>2</v>
      </c>
      <c r="G35" s="22">
        <f t="shared" si="1"/>
        <v>159484.50835942087</v>
      </c>
      <c r="H35" s="22">
        <f t="shared" si="2"/>
        <v>144660.42080259987</v>
      </c>
      <c r="I35" s="22">
        <f t="shared" si="3"/>
        <v>166283.35949632488</v>
      </c>
      <c r="J35" s="44">
        <f t="shared" si="13"/>
        <v>4608.9348336216408</v>
      </c>
      <c r="K35" s="45">
        <f t="shared" si="14"/>
        <v>4152.930740744494</v>
      </c>
      <c r="L35" s="46">
        <f t="shared" si="15"/>
        <v>4706.1328159337227</v>
      </c>
      <c r="M35" s="44">
        <f t="shared" si="16"/>
        <v>5853.3472386994836</v>
      </c>
      <c r="N35" s="45">
        <f t="shared" si="17"/>
        <v>6229.3961111167409</v>
      </c>
      <c r="O35" s="46">
        <f t="shared" si="18"/>
        <v>9412.2656318674453</v>
      </c>
      <c r="P35" s="40"/>
      <c r="Q35" s="101">
        <v>27</v>
      </c>
      <c r="R35" s="102">
        <v>-1</v>
      </c>
      <c r="S35" s="114">
        <f t="shared" si="12"/>
        <v>222128.90055701564</v>
      </c>
      <c r="T35" s="115">
        <f t="shared" si="10"/>
        <v>6469.7738026315228</v>
      </c>
      <c r="U35" s="115">
        <f t="shared" si="11"/>
        <v>-6469.7738026315228</v>
      </c>
    </row>
    <row r="36" spans="1:21" x14ac:dyDescent="0.4">
      <c r="A36" s="9">
        <v>28</v>
      </c>
      <c r="B36" s="5">
        <v>40715</v>
      </c>
      <c r="C36" s="47">
        <v>2</v>
      </c>
      <c r="D36" s="56">
        <v>-1</v>
      </c>
      <c r="E36" s="57">
        <v>-1</v>
      </c>
      <c r="F36" s="58">
        <v>-1</v>
      </c>
      <c r="G36" s="22">
        <f t="shared" si="1"/>
        <v>154699.97310863825</v>
      </c>
      <c r="H36" s="22">
        <f t="shared" si="2"/>
        <v>140320.60817852188</v>
      </c>
      <c r="I36" s="22">
        <f t="shared" si="3"/>
        <v>161294.85871143514</v>
      </c>
      <c r="J36" s="44">
        <f t="shared" si="13"/>
        <v>4784.5352507826256</v>
      </c>
      <c r="K36" s="45">
        <f t="shared" si="14"/>
        <v>4339.8126240779957</v>
      </c>
      <c r="L36" s="46">
        <f t="shared" si="15"/>
        <v>4988.5007848897458</v>
      </c>
      <c r="M36" s="44">
        <f t="shared" si="16"/>
        <v>-4784.5352507826256</v>
      </c>
      <c r="N36" s="45">
        <f t="shared" si="17"/>
        <v>-4339.8126240779957</v>
      </c>
      <c r="O36" s="46">
        <f t="shared" si="18"/>
        <v>-4988.5007848897458</v>
      </c>
      <c r="P36" s="40"/>
      <c r="Q36" s="101">
        <v>28</v>
      </c>
      <c r="R36" s="102">
        <v>-1</v>
      </c>
      <c r="S36" s="114">
        <f t="shared" si="12"/>
        <v>228792.7675737261</v>
      </c>
      <c r="T36" s="115">
        <f t="shared" si="10"/>
        <v>6663.8670167104692</v>
      </c>
      <c r="U36" s="115">
        <f t="shared" si="11"/>
        <v>-6663.8670167104692</v>
      </c>
    </row>
    <row r="37" spans="1:21" x14ac:dyDescent="0.4">
      <c r="A37" s="9">
        <v>29</v>
      </c>
      <c r="B37" s="5">
        <v>40729</v>
      </c>
      <c r="C37" s="47">
        <v>1</v>
      </c>
      <c r="D37" s="56">
        <v>-1</v>
      </c>
      <c r="E37" s="57">
        <v>-1</v>
      </c>
      <c r="F37" s="58">
        <v>-1</v>
      </c>
      <c r="G37" s="22">
        <f t="shared" si="1"/>
        <v>150058.97391537912</v>
      </c>
      <c r="H37" s="22">
        <f t="shared" si="2"/>
        <v>136110.98993316622</v>
      </c>
      <c r="I37" s="22">
        <f t="shared" si="3"/>
        <v>156456.01295009209</v>
      </c>
      <c r="J37" s="44">
        <f t="shared" si="13"/>
        <v>4640.9991932591474</v>
      </c>
      <c r="K37" s="45">
        <f t="shared" si="14"/>
        <v>4209.6182453556567</v>
      </c>
      <c r="L37" s="46">
        <f t="shared" si="15"/>
        <v>4838.8457613430537</v>
      </c>
      <c r="M37" s="44">
        <f t="shared" si="16"/>
        <v>-4640.9991932591474</v>
      </c>
      <c r="N37" s="45">
        <f t="shared" si="17"/>
        <v>-4209.6182453556567</v>
      </c>
      <c r="O37" s="46">
        <f t="shared" si="18"/>
        <v>-4838.8457613430537</v>
      </c>
      <c r="P37" s="40"/>
      <c r="Q37" s="101">
        <v>29</v>
      </c>
      <c r="R37" s="102">
        <v>-1</v>
      </c>
      <c r="S37" s="114">
        <f t="shared" si="12"/>
        <v>235656.55060093789</v>
      </c>
      <c r="T37" s="115">
        <f t="shared" si="10"/>
        <v>6863.7830272117826</v>
      </c>
      <c r="U37" s="115">
        <f t="shared" si="11"/>
        <v>-6863.7830272117826</v>
      </c>
    </row>
    <row r="38" spans="1:21" x14ac:dyDescent="0.4">
      <c r="A38" s="9">
        <v>30</v>
      </c>
      <c r="B38" s="5">
        <v>40745</v>
      </c>
      <c r="C38" s="47">
        <v>2</v>
      </c>
      <c r="D38" s="56">
        <v>1.27</v>
      </c>
      <c r="E38" s="57">
        <v>1.5</v>
      </c>
      <c r="F38" s="81">
        <v>2</v>
      </c>
      <c r="G38" s="22">
        <f t="shared" si="1"/>
        <v>155776.22082155506</v>
      </c>
      <c r="H38" s="22">
        <f t="shared" si="2"/>
        <v>142235.98448015869</v>
      </c>
      <c r="I38" s="22">
        <f t="shared" si="3"/>
        <v>165843.37372709761</v>
      </c>
      <c r="J38" s="44">
        <f t="shared" si="13"/>
        <v>4501.769217461373</v>
      </c>
      <c r="K38" s="45">
        <f t="shared" si="14"/>
        <v>4083.3296979949864</v>
      </c>
      <c r="L38" s="46">
        <f t="shared" si="15"/>
        <v>4693.6803885027621</v>
      </c>
      <c r="M38" s="44">
        <f t="shared" si="16"/>
        <v>5717.2469061759439</v>
      </c>
      <c r="N38" s="45">
        <f t="shared" si="17"/>
        <v>6124.9945469924796</v>
      </c>
      <c r="O38" s="46">
        <f t="shared" si="18"/>
        <v>9387.3607770055241</v>
      </c>
      <c r="P38" s="40"/>
      <c r="Q38" s="101">
        <v>30</v>
      </c>
      <c r="R38" s="102">
        <v>5</v>
      </c>
      <c r="S38" s="114">
        <f t="shared" si="12"/>
        <v>242726.24711896601</v>
      </c>
      <c r="T38" s="115">
        <f t="shared" si="10"/>
        <v>7069.6965180281368</v>
      </c>
      <c r="U38" s="115">
        <f t="shared" si="11"/>
        <v>35348.482590140688</v>
      </c>
    </row>
    <row r="39" spans="1:21" x14ac:dyDescent="0.4">
      <c r="A39" s="9">
        <v>31</v>
      </c>
      <c r="B39" s="5">
        <v>40749</v>
      </c>
      <c r="C39" s="47">
        <v>2</v>
      </c>
      <c r="D39" s="56">
        <v>-1</v>
      </c>
      <c r="E39" s="57">
        <v>-1</v>
      </c>
      <c r="F39" s="58">
        <v>-1</v>
      </c>
      <c r="G39" s="22">
        <f t="shared" si="1"/>
        <v>151102.93419690841</v>
      </c>
      <c r="H39" s="22">
        <f t="shared" si="2"/>
        <v>137968.90494575392</v>
      </c>
      <c r="I39" s="22">
        <f t="shared" si="3"/>
        <v>160868.07251528467</v>
      </c>
      <c r="J39" s="44">
        <f t="shared" si="13"/>
        <v>4673.2866246466519</v>
      </c>
      <c r="K39" s="45">
        <f t="shared" si="14"/>
        <v>4267.0795344047601</v>
      </c>
      <c r="L39" s="46">
        <f t="shared" si="15"/>
        <v>4975.3012118129282</v>
      </c>
      <c r="M39" s="44">
        <f t="shared" si="16"/>
        <v>-4673.2866246466519</v>
      </c>
      <c r="N39" s="45">
        <f t="shared" si="17"/>
        <v>-4267.0795344047601</v>
      </c>
      <c r="O39" s="46">
        <f t="shared" si="18"/>
        <v>-4975.3012118129282</v>
      </c>
      <c r="P39" s="40"/>
      <c r="Q39" s="101">
        <v>31</v>
      </c>
      <c r="R39" s="102">
        <v>-1</v>
      </c>
      <c r="S39" s="114">
        <f t="shared" si="12"/>
        <v>250008.03453253501</v>
      </c>
      <c r="T39" s="115">
        <f t="shared" si="10"/>
        <v>7281.7874135689799</v>
      </c>
      <c r="U39" s="115">
        <f t="shared" si="11"/>
        <v>-7281.7874135689799</v>
      </c>
    </row>
    <row r="40" spans="1:21" x14ac:dyDescent="0.4">
      <c r="A40" s="9">
        <v>32</v>
      </c>
      <c r="B40" s="5">
        <v>40752</v>
      </c>
      <c r="C40" s="47">
        <v>2</v>
      </c>
      <c r="D40" s="56">
        <v>1.27</v>
      </c>
      <c r="E40" s="57">
        <v>1.5</v>
      </c>
      <c r="F40" s="76">
        <v>2</v>
      </c>
      <c r="G40" s="22">
        <f t="shared" si="1"/>
        <v>156859.95598981061</v>
      </c>
      <c r="H40" s="22">
        <f t="shared" si="2"/>
        <v>144177.50566831284</v>
      </c>
      <c r="I40" s="22">
        <f t="shared" si="3"/>
        <v>170520.15686620175</v>
      </c>
      <c r="J40" s="44">
        <f t="shared" si="13"/>
        <v>4533.0880259072519</v>
      </c>
      <c r="K40" s="45">
        <f t="shared" si="14"/>
        <v>4139.0671483726173</v>
      </c>
      <c r="L40" s="46">
        <f t="shared" si="15"/>
        <v>4826.0421754585395</v>
      </c>
      <c r="M40" s="44">
        <f t="shared" si="16"/>
        <v>5757.0217929022101</v>
      </c>
      <c r="N40" s="45">
        <f t="shared" si="17"/>
        <v>6208.6007225589256</v>
      </c>
      <c r="O40" s="46">
        <f t="shared" si="18"/>
        <v>9652.0843509170791</v>
      </c>
      <c r="P40" s="40"/>
      <c r="Q40" s="101">
        <v>32</v>
      </c>
      <c r="R40" s="102">
        <v>-1</v>
      </c>
      <c r="S40" s="114">
        <f t="shared" si="12"/>
        <v>257508.27556851105</v>
      </c>
      <c r="T40" s="115">
        <f t="shared" si="10"/>
        <v>7500.2410359760497</v>
      </c>
      <c r="U40" s="115">
        <f t="shared" si="11"/>
        <v>-7500.2410359760497</v>
      </c>
    </row>
    <row r="41" spans="1:21" x14ac:dyDescent="0.4">
      <c r="A41" s="9">
        <v>33</v>
      </c>
      <c r="B41" s="5">
        <v>40766</v>
      </c>
      <c r="C41" s="47">
        <v>2</v>
      </c>
      <c r="D41" s="56">
        <v>-1</v>
      </c>
      <c r="E41" s="57">
        <v>-1</v>
      </c>
      <c r="F41" s="58">
        <v>-1</v>
      </c>
      <c r="G41" s="22">
        <f t="shared" si="1"/>
        <v>152154.15731011628</v>
      </c>
      <c r="H41" s="22">
        <f t="shared" si="2"/>
        <v>139852.18049826345</v>
      </c>
      <c r="I41" s="22">
        <f t="shared" si="3"/>
        <v>165404.55216021571</v>
      </c>
      <c r="J41" s="44">
        <f t="shared" si="13"/>
        <v>4705.7986796943178</v>
      </c>
      <c r="K41" s="45">
        <f t="shared" si="14"/>
        <v>4325.3251700493847</v>
      </c>
      <c r="L41" s="46">
        <f t="shared" si="15"/>
        <v>5115.6047059860521</v>
      </c>
      <c r="M41" s="44">
        <f t="shared" si="16"/>
        <v>-4705.7986796943178</v>
      </c>
      <c r="N41" s="45">
        <f t="shared" si="17"/>
        <v>-4325.3251700493847</v>
      </c>
      <c r="O41" s="46">
        <f t="shared" si="18"/>
        <v>-5115.6047059860521</v>
      </c>
      <c r="P41" s="40"/>
      <c r="Q41" s="101">
        <v>33</v>
      </c>
      <c r="R41" s="102">
        <v>-1</v>
      </c>
      <c r="S41" s="114">
        <f t="shared" si="12"/>
        <v>265233.52383556636</v>
      </c>
      <c r="T41" s="115">
        <f t="shared" si="10"/>
        <v>7725.2482670553309</v>
      </c>
      <c r="U41" s="115">
        <f t="shared" si="11"/>
        <v>-7725.2482670553309</v>
      </c>
    </row>
    <row r="42" spans="1:21" x14ac:dyDescent="0.4">
      <c r="A42" s="9">
        <v>34</v>
      </c>
      <c r="B42" s="5">
        <v>40841</v>
      </c>
      <c r="C42" s="47">
        <v>2</v>
      </c>
      <c r="D42" s="56">
        <v>-1</v>
      </c>
      <c r="E42" s="57">
        <v>-1</v>
      </c>
      <c r="F42" s="58">
        <v>-1</v>
      </c>
      <c r="G42" s="22">
        <f t="shared" si="1"/>
        <v>147589.5325908128</v>
      </c>
      <c r="H42" s="22">
        <f t="shared" si="2"/>
        <v>135656.61508331556</v>
      </c>
      <c r="I42" s="22">
        <f t="shared" si="3"/>
        <v>160442.41559540923</v>
      </c>
      <c r="J42" s="44">
        <f t="shared" si="13"/>
        <v>4564.6247193034878</v>
      </c>
      <c r="K42" s="45">
        <f t="shared" si="14"/>
        <v>4195.5654149479033</v>
      </c>
      <c r="L42" s="46">
        <f t="shared" si="15"/>
        <v>4962.1365648064711</v>
      </c>
      <c r="M42" s="44">
        <f>IF(D42="","",J42*D42)</f>
        <v>-4564.6247193034878</v>
      </c>
      <c r="N42" s="45">
        <f t="shared" si="17"/>
        <v>-4195.5654149479033</v>
      </c>
      <c r="O42" s="46">
        <f t="shared" si="18"/>
        <v>-4962.1365648064711</v>
      </c>
      <c r="P42" s="40"/>
      <c r="Q42" s="101">
        <v>34</v>
      </c>
      <c r="R42" s="102">
        <v>-1</v>
      </c>
      <c r="S42" s="114">
        <f t="shared" si="12"/>
        <v>273190.52955063334</v>
      </c>
      <c r="T42" s="115">
        <f t="shared" si="10"/>
        <v>7957.0057150669909</v>
      </c>
      <c r="U42" s="115">
        <f t="shared" si="11"/>
        <v>-7957.0057150669909</v>
      </c>
    </row>
    <row r="43" spans="1:21" x14ac:dyDescent="0.4">
      <c r="A43" s="3">
        <v>35</v>
      </c>
      <c r="B43" s="5">
        <v>40844</v>
      </c>
      <c r="C43" s="47">
        <v>2</v>
      </c>
      <c r="D43" s="56">
        <v>-1</v>
      </c>
      <c r="E43" s="57">
        <v>-1</v>
      </c>
      <c r="F43" s="58">
        <v>-1</v>
      </c>
      <c r="G43" s="22">
        <f>IF(D43="","",G42+M43)</f>
        <v>143161.84661308842</v>
      </c>
      <c r="H43" s="22">
        <f t="shared" ref="H43:I43" si="19">IF(E43="","",H42+N43)</f>
        <v>131586.91663081609</v>
      </c>
      <c r="I43" s="22">
        <f t="shared" si="19"/>
        <v>155629.14312754694</v>
      </c>
      <c r="J43" s="44">
        <f t="shared" si="13"/>
        <v>4427.6859777243835</v>
      </c>
      <c r="K43" s="45">
        <f t="shared" si="14"/>
        <v>4069.6984524994664</v>
      </c>
      <c r="L43" s="46">
        <f t="shared" si="15"/>
        <v>4813.2724678622762</v>
      </c>
      <c r="M43" s="44">
        <f t="shared" si="16"/>
        <v>-4427.6859777243835</v>
      </c>
      <c r="N43" s="45">
        <f t="shared" si="17"/>
        <v>-4069.6984524994664</v>
      </c>
      <c r="O43" s="46">
        <f t="shared" si="18"/>
        <v>-4813.2724678622762</v>
      </c>
      <c r="Q43" s="101">
        <v>35</v>
      </c>
      <c r="R43" s="102">
        <v>-1</v>
      </c>
      <c r="S43" s="114">
        <f t="shared" si="12"/>
        <v>281386.24543715233</v>
      </c>
      <c r="T43" s="115">
        <f t="shared" si="10"/>
        <v>8195.7158865189995</v>
      </c>
      <c r="U43" s="115">
        <f t="shared" si="11"/>
        <v>-8195.7158865189995</v>
      </c>
    </row>
    <row r="44" spans="1:21" x14ac:dyDescent="0.4">
      <c r="A44" s="9">
        <v>36</v>
      </c>
      <c r="B44" s="5">
        <v>40870</v>
      </c>
      <c r="C44" s="47">
        <v>1</v>
      </c>
      <c r="D44" s="56">
        <v>1.27</v>
      </c>
      <c r="E44" s="59">
        <v>1.5</v>
      </c>
      <c r="F44" s="58">
        <v>2</v>
      </c>
      <c r="G44" s="22">
        <f t="shared" ref="G44:G58" si="20">IF(D44="","",G43+M44)</f>
        <v>148616.31296904708</v>
      </c>
      <c r="H44" s="22">
        <f t="shared" ref="H44:H58" si="21">IF(E44="","",H43+N44)</f>
        <v>137508.32787920281</v>
      </c>
      <c r="I44" s="22">
        <f t="shared" ref="I44:I58" si="22">IF(F44="","",I43+O44)</f>
        <v>164966.89171519974</v>
      </c>
      <c r="J44" s="44">
        <f>IF(G43="","",G43*0.03)</f>
        <v>4294.8553983926522</v>
      </c>
      <c r="K44" s="45">
        <f t="shared" si="14"/>
        <v>3947.6074989244826</v>
      </c>
      <c r="L44" s="46">
        <f t="shared" si="15"/>
        <v>4668.8742938264077</v>
      </c>
      <c r="M44" s="44">
        <f>IF(D44="","",J44*D44)</f>
        <v>5454.4663559586688</v>
      </c>
      <c r="N44" s="45">
        <f t="shared" si="17"/>
        <v>5921.4112483867239</v>
      </c>
      <c r="O44" s="46">
        <f t="shared" si="18"/>
        <v>9337.7485876528153</v>
      </c>
      <c r="Q44" s="101">
        <v>36</v>
      </c>
      <c r="R44" s="102">
        <v>-1</v>
      </c>
      <c r="S44" s="114">
        <f t="shared" si="12"/>
        <v>289827.83280026692</v>
      </c>
      <c r="T44" s="115">
        <f t="shared" si="10"/>
        <v>8441.5873631145696</v>
      </c>
      <c r="U44" s="115">
        <f t="shared" si="11"/>
        <v>-8441.5873631145696</v>
      </c>
    </row>
    <row r="45" spans="1:21" x14ac:dyDescent="0.4">
      <c r="A45" s="9">
        <v>37</v>
      </c>
      <c r="B45" s="5">
        <v>40875</v>
      </c>
      <c r="C45" s="47">
        <v>2</v>
      </c>
      <c r="D45" s="56">
        <v>1.27</v>
      </c>
      <c r="E45" s="57">
        <v>-1</v>
      </c>
      <c r="F45" s="58">
        <v>-1</v>
      </c>
      <c r="G45" s="22">
        <f t="shared" si="20"/>
        <v>154278.59449316777</v>
      </c>
      <c r="H45" s="22">
        <f t="shared" si="21"/>
        <v>133383.07804282673</v>
      </c>
      <c r="I45" s="22">
        <f t="shared" si="22"/>
        <v>160017.88496374374</v>
      </c>
      <c r="J45" s="44">
        <f t="shared" si="13"/>
        <v>4458.489389071412</v>
      </c>
      <c r="K45" s="45">
        <f t="shared" si="14"/>
        <v>4125.2498363760842</v>
      </c>
      <c r="L45" s="46">
        <f t="shared" si="15"/>
        <v>4949.0067514559923</v>
      </c>
      <c r="M45" s="44">
        <f t="shared" si="16"/>
        <v>5662.2815241206936</v>
      </c>
      <c r="N45" s="45">
        <f t="shared" si="17"/>
        <v>-4125.2498363760842</v>
      </c>
      <c r="O45" s="46">
        <f t="shared" si="18"/>
        <v>-4949.0067514559923</v>
      </c>
      <c r="Q45" s="101">
        <v>37</v>
      </c>
      <c r="R45" s="102">
        <v>-1</v>
      </c>
      <c r="S45" s="114">
        <f t="shared" si="12"/>
        <v>298522.6677842749</v>
      </c>
      <c r="T45" s="115">
        <f t="shared" si="10"/>
        <v>8694.8349840080064</v>
      </c>
      <c r="U45" s="115">
        <f t="shared" si="11"/>
        <v>-8694.8349840080064</v>
      </c>
    </row>
    <row r="46" spans="1:21" x14ac:dyDescent="0.4">
      <c r="A46" s="9">
        <v>38</v>
      </c>
      <c r="B46" s="5">
        <v>40590</v>
      </c>
      <c r="C46" s="47">
        <v>1</v>
      </c>
      <c r="D46" s="56">
        <v>1.27</v>
      </c>
      <c r="E46" s="59">
        <v>1.5</v>
      </c>
      <c r="F46" s="81">
        <v>2</v>
      </c>
      <c r="G46" s="22">
        <f t="shared" si="20"/>
        <v>160156.60894335745</v>
      </c>
      <c r="H46" s="22">
        <f t="shared" si="21"/>
        <v>139385.31655475392</v>
      </c>
      <c r="I46" s="22">
        <f t="shared" si="22"/>
        <v>169618.95806156835</v>
      </c>
      <c r="J46" s="44">
        <f t="shared" si="13"/>
        <v>4628.3578347950324</v>
      </c>
      <c r="K46" s="45">
        <f t="shared" si="14"/>
        <v>4001.492341284802</v>
      </c>
      <c r="L46" s="46">
        <f t="shared" si="15"/>
        <v>4800.5365489123124</v>
      </c>
      <c r="M46" s="44">
        <f t="shared" si="16"/>
        <v>5878.0144501896912</v>
      </c>
      <c r="N46" s="45">
        <f t="shared" si="17"/>
        <v>6002.238511927203</v>
      </c>
      <c r="O46" s="46">
        <f t="shared" si="18"/>
        <v>9601.0730978246247</v>
      </c>
      <c r="Q46" s="101">
        <v>38</v>
      </c>
      <c r="R46" s="102">
        <v>5</v>
      </c>
      <c r="S46" s="114">
        <f t="shared" si="12"/>
        <v>307478.34781780315</v>
      </c>
      <c r="T46" s="115">
        <f t="shared" si="10"/>
        <v>8955.680033528246</v>
      </c>
      <c r="U46" s="115">
        <f t="shared" si="11"/>
        <v>44778.40016764123</v>
      </c>
    </row>
    <row r="47" spans="1:21" x14ac:dyDescent="0.4">
      <c r="A47" s="9">
        <v>39</v>
      </c>
      <c r="B47" s="5">
        <v>40594</v>
      </c>
      <c r="C47" s="47">
        <v>1</v>
      </c>
      <c r="D47" s="56">
        <v>1.27</v>
      </c>
      <c r="E47" s="59">
        <v>1.5</v>
      </c>
      <c r="F47" s="81">
        <v>2</v>
      </c>
      <c r="G47" s="22">
        <f>IF(D47="","",G46+M47)</f>
        <v>166258.57574409936</v>
      </c>
      <c r="H47" s="22">
        <f t="shared" si="21"/>
        <v>145657.65579971785</v>
      </c>
      <c r="I47" s="22">
        <f t="shared" si="22"/>
        <v>179796.09554526245</v>
      </c>
      <c r="J47" s="44">
        <f t="shared" si="13"/>
        <v>4804.6982683007236</v>
      </c>
      <c r="K47" s="45">
        <f t="shared" si="14"/>
        <v>4181.5594966426179</v>
      </c>
      <c r="L47" s="46">
        <f t="shared" si="15"/>
        <v>5088.5687418470507</v>
      </c>
      <c r="M47" s="44">
        <f t="shared" si="16"/>
        <v>6101.9668007419186</v>
      </c>
      <c r="N47" s="45">
        <f t="shared" si="17"/>
        <v>6272.3392449639268</v>
      </c>
      <c r="O47" s="46">
        <f t="shared" si="18"/>
        <v>10177.137483694101</v>
      </c>
      <c r="Q47" s="101">
        <v>39</v>
      </c>
      <c r="R47" s="102">
        <v>5</v>
      </c>
      <c r="S47" s="114">
        <f t="shared" si="12"/>
        <v>316702.69825233723</v>
      </c>
      <c r="T47" s="115">
        <f t="shared" si="10"/>
        <v>9224.3504345340934</v>
      </c>
      <c r="U47" s="115">
        <f t="shared" si="11"/>
        <v>46121.752172670465</v>
      </c>
    </row>
    <row r="48" spans="1:21" x14ac:dyDescent="0.4">
      <c r="A48" s="9">
        <v>40</v>
      </c>
      <c r="B48" s="5">
        <v>40962</v>
      </c>
      <c r="C48" s="47">
        <v>1</v>
      </c>
      <c r="D48" s="56">
        <v>-1</v>
      </c>
      <c r="E48" s="57">
        <v>-1</v>
      </c>
      <c r="F48" s="58">
        <v>-1</v>
      </c>
      <c r="G48" s="22">
        <f>IF(D48="","",G47+M48)</f>
        <v>161270.81847177638</v>
      </c>
      <c r="H48" s="22">
        <f t="shared" si="21"/>
        <v>141287.92612572631</v>
      </c>
      <c r="I48" s="22">
        <f t="shared" si="22"/>
        <v>174402.21267890459</v>
      </c>
      <c r="J48" s="44">
        <f t="shared" si="13"/>
        <v>4987.7572723229805</v>
      </c>
      <c r="K48" s="45">
        <f t="shared" si="14"/>
        <v>4369.7296739915355</v>
      </c>
      <c r="L48" s="46">
        <f t="shared" si="15"/>
        <v>5393.8828663578734</v>
      </c>
      <c r="M48" s="44">
        <f>IF(D48="","",J48*D48)</f>
        <v>-4987.7572723229805</v>
      </c>
      <c r="N48" s="45">
        <f t="shared" si="17"/>
        <v>-4369.7296739915355</v>
      </c>
      <c r="O48" s="46">
        <f t="shared" si="18"/>
        <v>-5393.8828663578734</v>
      </c>
      <c r="Q48" s="101">
        <v>40</v>
      </c>
      <c r="R48" s="102">
        <v>-1</v>
      </c>
      <c r="S48" s="114">
        <f t="shared" si="12"/>
        <v>326203.77919990732</v>
      </c>
      <c r="T48" s="115">
        <f t="shared" si="10"/>
        <v>9501.0809475701171</v>
      </c>
      <c r="U48" s="115">
        <f t="shared" si="11"/>
        <v>-9501.0809475701171</v>
      </c>
    </row>
    <row r="49" spans="1:21" x14ac:dyDescent="0.4">
      <c r="A49" s="9">
        <v>41</v>
      </c>
      <c r="B49" s="5">
        <v>40970</v>
      </c>
      <c r="C49" s="47">
        <v>1</v>
      </c>
      <c r="D49" s="56">
        <v>1.27</v>
      </c>
      <c r="E49" s="59">
        <v>1.5</v>
      </c>
      <c r="F49" s="58">
        <v>2</v>
      </c>
      <c r="G49" s="22">
        <f t="shared" si="20"/>
        <v>167415.23665555107</v>
      </c>
      <c r="H49" s="22">
        <f t="shared" si="21"/>
        <v>147645.882801384</v>
      </c>
      <c r="I49" s="22">
        <f t="shared" si="22"/>
        <v>184866.34543963886</v>
      </c>
      <c r="J49" s="44">
        <f t="shared" si="13"/>
        <v>4838.1245541532908</v>
      </c>
      <c r="K49" s="45">
        <f t="shared" si="14"/>
        <v>4238.6377837717891</v>
      </c>
      <c r="L49" s="46">
        <f t="shared" si="15"/>
        <v>5232.0663803671378</v>
      </c>
      <c r="M49" s="44">
        <f t="shared" ref="M49:M50" si="23">IF(D49="","",J49*D49)</f>
        <v>6144.4181837746792</v>
      </c>
      <c r="N49" s="45">
        <f t="shared" ref="N49:N50" si="24">IF(E49="","",K49*E49)</f>
        <v>6357.9566756576842</v>
      </c>
      <c r="O49" s="46">
        <f t="shared" ref="O49:O50" si="25">IF(F49="","",L49*F49)</f>
        <v>10464.132760734276</v>
      </c>
      <c r="Q49" s="101">
        <v>41</v>
      </c>
      <c r="R49" s="102">
        <v>-1</v>
      </c>
      <c r="S49" s="114">
        <f t="shared" si="12"/>
        <v>335989.89257590455</v>
      </c>
      <c r="T49" s="115">
        <f t="shared" si="10"/>
        <v>9786.1133759972199</v>
      </c>
      <c r="U49" s="115">
        <f t="shared" si="11"/>
        <v>-9786.1133759972199</v>
      </c>
    </row>
    <row r="50" spans="1:21" x14ac:dyDescent="0.4">
      <c r="A50" s="9">
        <v>42</v>
      </c>
      <c r="B50" s="5">
        <v>40977</v>
      </c>
      <c r="C50" s="47">
        <v>1</v>
      </c>
      <c r="D50" s="56">
        <v>1.27</v>
      </c>
      <c r="E50" s="59">
        <v>1.5</v>
      </c>
      <c r="F50" s="58">
        <v>2</v>
      </c>
      <c r="G50" s="22">
        <f>IF(D50="","",G49+M50)</f>
        <v>173793.75717212757</v>
      </c>
      <c r="H50" s="22">
        <f t="shared" ref="H50" si="26">IF(E50="","",H49+N50)</f>
        <v>154289.94752744626</v>
      </c>
      <c r="I50" s="22">
        <f t="shared" ref="I50" si="27">IF(F50="","",I49+O50)</f>
        <v>195958.32616601718</v>
      </c>
      <c r="J50" s="44">
        <f t="shared" si="13"/>
        <v>5022.4570996665316</v>
      </c>
      <c r="K50" s="45">
        <f t="shared" si="14"/>
        <v>4429.3764840415197</v>
      </c>
      <c r="L50" s="46">
        <f t="shared" si="15"/>
        <v>5545.9903631891657</v>
      </c>
      <c r="M50" s="44">
        <f t="shared" si="23"/>
        <v>6378.5205165764955</v>
      </c>
      <c r="N50" s="45">
        <f t="shared" si="24"/>
        <v>6644.0647260622791</v>
      </c>
      <c r="O50" s="46">
        <f t="shared" si="25"/>
        <v>11091.980726378331</v>
      </c>
      <c r="Q50" s="101">
        <v>42</v>
      </c>
      <c r="R50" s="102">
        <v>-1</v>
      </c>
      <c r="S50" s="114">
        <f t="shared" si="12"/>
        <v>346069.58935318171</v>
      </c>
      <c r="T50" s="115">
        <f t="shared" si="10"/>
        <v>10079.696777277137</v>
      </c>
      <c r="U50" s="115">
        <f t="shared" si="11"/>
        <v>-10079.696777277137</v>
      </c>
    </row>
    <row r="51" spans="1:21" x14ac:dyDescent="0.4">
      <c r="A51" s="9">
        <v>43</v>
      </c>
      <c r="B51" s="5">
        <v>40981</v>
      </c>
      <c r="C51" s="47">
        <v>1</v>
      </c>
      <c r="D51" s="56">
        <v>1.27</v>
      </c>
      <c r="E51" s="57">
        <v>-1</v>
      </c>
      <c r="F51" s="76">
        <v>-1</v>
      </c>
      <c r="G51" s="22">
        <f t="shared" si="20"/>
        <v>180415.29932038565</v>
      </c>
      <c r="H51" s="22">
        <f t="shared" si="21"/>
        <v>149661.24910162287</v>
      </c>
      <c r="I51" s="22">
        <f t="shared" si="22"/>
        <v>190079.57638103666</v>
      </c>
      <c r="J51" s="44">
        <f t="shared" si="13"/>
        <v>5213.8127151638273</v>
      </c>
      <c r="K51" s="45">
        <f t="shared" si="14"/>
        <v>4628.6984258233879</v>
      </c>
      <c r="L51" s="46">
        <f t="shared" si="15"/>
        <v>5878.749784980515</v>
      </c>
      <c r="M51" s="44">
        <f t="shared" si="16"/>
        <v>6621.5421482580605</v>
      </c>
      <c r="N51" s="45">
        <f t="shared" si="17"/>
        <v>-4628.6984258233879</v>
      </c>
      <c r="O51" s="46">
        <f t="shared" si="18"/>
        <v>-5878.749784980515</v>
      </c>
      <c r="Q51" s="101">
        <v>43</v>
      </c>
      <c r="R51" s="102">
        <v>-1</v>
      </c>
      <c r="S51" s="114">
        <f t="shared" si="12"/>
        <v>356451.67703377717</v>
      </c>
      <c r="T51" s="115">
        <f t="shared" si="10"/>
        <v>10382.08768059545</v>
      </c>
      <c r="U51" s="115">
        <f t="shared" si="11"/>
        <v>-10382.08768059545</v>
      </c>
    </row>
    <row r="52" spans="1:21" x14ac:dyDescent="0.4">
      <c r="A52" s="9">
        <v>44</v>
      </c>
      <c r="B52" s="5">
        <v>40991</v>
      </c>
      <c r="C52" s="47">
        <v>1</v>
      </c>
      <c r="D52" s="56">
        <v>1.27</v>
      </c>
      <c r="E52" s="57">
        <v>1.5</v>
      </c>
      <c r="F52" s="58">
        <v>-1</v>
      </c>
      <c r="G52" s="22">
        <f t="shared" si="20"/>
        <v>187289.12222449234</v>
      </c>
      <c r="H52" s="22">
        <f t="shared" si="21"/>
        <v>156396.00531119591</v>
      </c>
      <c r="I52" s="22">
        <f t="shared" si="22"/>
        <v>184377.18908960556</v>
      </c>
      <c r="J52" s="44">
        <f t="shared" si="13"/>
        <v>5412.4589796115688</v>
      </c>
      <c r="K52" s="45">
        <f t="shared" si="14"/>
        <v>4489.8374730486858</v>
      </c>
      <c r="L52" s="46">
        <f t="shared" si="15"/>
        <v>5702.3872914310996</v>
      </c>
      <c r="M52" s="44">
        <f t="shared" si="16"/>
        <v>6873.8229041066925</v>
      </c>
      <c r="N52" s="45">
        <f t="shared" si="17"/>
        <v>6734.7562095730282</v>
      </c>
      <c r="O52" s="46">
        <f t="shared" si="18"/>
        <v>-5702.3872914310996</v>
      </c>
      <c r="Q52" s="101">
        <v>44</v>
      </c>
      <c r="R52" s="102">
        <v>-1</v>
      </c>
      <c r="S52" s="114">
        <f t="shared" si="12"/>
        <v>367145.22734479047</v>
      </c>
      <c r="T52" s="115">
        <f t="shared" si="10"/>
        <v>10693.550311013314</v>
      </c>
      <c r="U52" s="115">
        <f t="shared" si="11"/>
        <v>-10693.550311013314</v>
      </c>
    </row>
    <row r="53" spans="1:21" x14ac:dyDescent="0.4">
      <c r="A53" s="9">
        <v>45</v>
      </c>
      <c r="B53" s="5">
        <v>41009</v>
      </c>
      <c r="C53" s="47">
        <v>2</v>
      </c>
      <c r="D53" s="56">
        <v>1.27</v>
      </c>
      <c r="E53" s="57">
        <v>1.5</v>
      </c>
      <c r="F53" s="81">
        <v>2</v>
      </c>
      <c r="G53" s="22">
        <f t="shared" si="20"/>
        <v>194424.8377812455</v>
      </c>
      <c r="H53" s="22">
        <f t="shared" si="21"/>
        <v>163433.82555019972</v>
      </c>
      <c r="I53" s="22">
        <f t="shared" si="22"/>
        <v>195439.8204349819</v>
      </c>
      <c r="J53" s="44">
        <f t="shared" si="13"/>
        <v>5618.6736667347704</v>
      </c>
      <c r="K53" s="45">
        <f t="shared" si="14"/>
        <v>4691.8801593358776</v>
      </c>
      <c r="L53" s="46">
        <f t="shared" si="15"/>
        <v>5531.3156726881662</v>
      </c>
      <c r="M53" s="44">
        <f t="shared" si="16"/>
        <v>7135.7155567531581</v>
      </c>
      <c r="N53" s="45">
        <f t="shared" si="17"/>
        <v>7037.8202390038168</v>
      </c>
      <c r="O53" s="46">
        <f t="shared" si="18"/>
        <v>11062.631345376332</v>
      </c>
      <c r="Q53" s="101">
        <v>45</v>
      </c>
      <c r="R53" s="102">
        <v>5</v>
      </c>
      <c r="S53" s="114">
        <f t="shared" si="12"/>
        <v>378159.58416513418</v>
      </c>
      <c r="T53" s="115">
        <f t="shared" si="10"/>
        <v>11014.356820343713</v>
      </c>
      <c r="U53" s="115">
        <f t="shared" si="11"/>
        <v>55071.784101718571</v>
      </c>
    </row>
    <row r="54" spans="1:21" x14ac:dyDescent="0.4">
      <c r="A54" s="9">
        <v>46</v>
      </c>
      <c r="B54" s="5">
        <v>41037</v>
      </c>
      <c r="C54" s="47">
        <v>2</v>
      </c>
      <c r="D54" s="56">
        <v>1.27</v>
      </c>
      <c r="E54" s="57">
        <v>-1</v>
      </c>
      <c r="F54" s="58">
        <v>-1</v>
      </c>
      <c r="G54" s="22">
        <f t="shared" si="20"/>
        <v>201832.42410071095</v>
      </c>
      <c r="H54" s="22">
        <f t="shared" si="21"/>
        <v>158530.81078369374</v>
      </c>
      <c r="I54" s="22">
        <f t="shared" si="22"/>
        <v>189576.62582193245</v>
      </c>
      <c r="J54" s="44">
        <f t="shared" si="13"/>
        <v>5832.7451334373645</v>
      </c>
      <c r="K54" s="45">
        <f t="shared" si="14"/>
        <v>4903.0147665059912</v>
      </c>
      <c r="L54" s="46">
        <f t="shared" si="15"/>
        <v>5863.1946130494571</v>
      </c>
      <c r="M54" s="44">
        <f t="shared" si="16"/>
        <v>7407.586319465453</v>
      </c>
      <c r="N54" s="45">
        <f t="shared" si="17"/>
        <v>-4903.0147665059912</v>
      </c>
      <c r="O54" s="46">
        <f t="shared" si="18"/>
        <v>-5863.1946130494571</v>
      </c>
      <c r="Q54" s="101">
        <v>46</v>
      </c>
      <c r="R54" s="102">
        <v>-1</v>
      </c>
      <c r="S54" s="114">
        <f t="shared" si="12"/>
        <v>389504.37169008818</v>
      </c>
      <c r="T54" s="115">
        <f t="shared" si="10"/>
        <v>11344.787524954025</v>
      </c>
      <c r="U54" s="115">
        <f t="shared" si="11"/>
        <v>-11344.787524954025</v>
      </c>
    </row>
    <row r="55" spans="1:21" x14ac:dyDescent="0.4">
      <c r="A55" s="9">
        <v>47</v>
      </c>
      <c r="B55" s="5">
        <v>41099</v>
      </c>
      <c r="C55" s="47">
        <v>2</v>
      </c>
      <c r="D55" s="56">
        <v>1.27</v>
      </c>
      <c r="E55" s="59">
        <v>1.5</v>
      </c>
      <c r="F55" s="58">
        <v>2</v>
      </c>
      <c r="G55" s="22">
        <f t="shared" si="20"/>
        <v>209522.23945894802</v>
      </c>
      <c r="H55" s="22">
        <f t="shared" si="21"/>
        <v>165664.69726895995</v>
      </c>
      <c r="I55" s="22">
        <f t="shared" si="22"/>
        <v>200951.2233712484</v>
      </c>
      <c r="J55" s="44">
        <f t="shared" si="13"/>
        <v>6054.9727230213284</v>
      </c>
      <c r="K55" s="45">
        <f t="shared" si="14"/>
        <v>4755.9243235108124</v>
      </c>
      <c r="L55" s="46">
        <f t="shared" si="15"/>
        <v>5687.2987746579729</v>
      </c>
      <c r="M55" s="44">
        <f t="shared" si="16"/>
        <v>7689.8153582370869</v>
      </c>
      <c r="N55" s="45">
        <f t="shared" si="17"/>
        <v>7133.8864852662191</v>
      </c>
      <c r="O55" s="46">
        <f t="shared" si="18"/>
        <v>11374.597549315946</v>
      </c>
      <c r="Q55" s="101">
        <v>47</v>
      </c>
      <c r="R55" s="102">
        <v>-1</v>
      </c>
      <c r="S55" s="114">
        <f t="shared" si="12"/>
        <v>401189.50284079084</v>
      </c>
      <c r="T55" s="115">
        <f t="shared" si="10"/>
        <v>11685.131150702646</v>
      </c>
      <c r="U55" s="115">
        <f t="shared" si="11"/>
        <v>-11685.131150702646</v>
      </c>
    </row>
    <row r="56" spans="1:21" x14ac:dyDescent="0.4">
      <c r="A56" s="9">
        <v>48</v>
      </c>
      <c r="B56" s="5">
        <v>41114</v>
      </c>
      <c r="C56" s="47">
        <v>2</v>
      </c>
      <c r="D56" s="56">
        <v>-1</v>
      </c>
      <c r="E56" s="57">
        <v>-1</v>
      </c>
      <c r="F56" s="58">
        <v>-1</v>
      </c>
      <c r="G56" s="22">
        <f t="shared" si="20"/>
        <v>203236.57227517958</v>
      </c>
      <c r="H56" s="22">
        <f t="shared" si="21"/>
        <v>160694.75635089114</v>
      </c>
      <c r="I56" s="22">
        <f t="shared" si="22"/>
        <v>194922.68667011094</v>
      </c>
      <c r="J56" s="44">
        <f t="shared" si="13"/>
        <v>6285.6671837684407</v>
      </c>
      <c r="K56" s="45">
        <f t="shared" si="14"/>
        <v>4969.9409180687981</v>
      </c>
      <c r="L56" s="46">
        <f t="shared" si="15"/>
        <v>6028.5367011374519</v>
      </c>
      <c r="M56" s="44">
        <f t="shared" si="16"/>
        <v>-6285.6671837684407</v>
      </c>
      <c r="N56" s="45">
        <f t="shared" si="17"/>
        <v>-4969.9409180687981</v>
      </c>
      <c r="O56" s="46">
        <f t="shared" si="18"/>
        <v>-6028.5367011374519</v>
      </c>
      <c r="Q56" s="101">
        <v>48</v>
      </c>
      <c r="R56" s="102">
        <v>-1</v>
      </c>
      <c r="S56" s="114">
        <f t="shared" si="12"/>
        <v>413225.18792601454</v>
      </c>
      <c r="T56" s="115">
        <f t="shared" si="10"/>
        <v>12035.685085223724</v>
      </c>
      <c r="U56" s="115">
        <f t="shared" si="11"/>
        <v>-12035.685085223724</v>
      </c>
    </row>
    <row r="57" spans="1:21" x14ac:dyDescent="0.4">
      <c r="A57" s="9">
        <v>49</v>
      </c>
      <c r="B57" s="5">
        <v>41143</v>
      </c>
      <c r="C57" s="47">
        <v>2</v>
      </c>
      <c r="D57" s="56">
        <v>1.27</v>
      </c>
      <c r="E57" s="57">
        <v>1.5</v>
      </c>
      <c r="F57" s="81">
        <v>2</v>
      </c>
      <c r="G57" s="22">
        <f t="shared" si="20"/>
        <v>210979.88567886394</v>
      </c>
      <c r="H57" s="22">
        <f t="shared" si="21"/>
        <v>167926.02038668125</v>
      </c>
      <c r="I57" s="22">
        <f t="shared" si="22"/>
        <v>206618.04787031759</v>
      </c>
      <c r="J57" s="44">
        <f t="shared" si="13"/>
        <v>6097.0971682553873</v>
      </c>
      <c r="K57" s="45">
        <f t="shared" si="14"/>
        <v>4820.8426905267343</v>
      </c>
      <c r="L57" s="46">
        <f t="shared" si="15"/>
        <v>5847.6806001033283</v>
      </c>
      <c r="M57" s="44">
        <f t="shared" si="16"/>
        <v>7743.3134036843421</v>
      </c>
      <c r="N57" s="45">
        <f t="shared" si="17"/>
        <v>7231.2640357901018</v>
      </c>
      <c r="O57" s="46">
        <f t="shared" si="18"/>
        <v>11695.361200206657</v>
      </c>
      <c r="Q57" s="101">
        <v>49</v>
      </c>
      <c r="R57" s="102">
        <v>5</v>
      </c>
      <c r="S57" s="114">
        <f t="shared" si="12"/>
        <v>425621.94356379495</v>
      </c>
      <c r="T57" s="115">
        <f t="shared" si="10"/>
        <v>12396.755637780436</v>
      </c>
      <c r="U57" s="115">
        <f t="shared" si="11"/>
        <v>61983.778188902179</v>
      </c>
    </row>
    <row r="58" spans="1:21" ht="19.5" thickBot="1" x14ac:dyDescent="0.45">
      <c r="A58" s="9">
        <v>50</v>
      </c>
      <c r="B58" s="6">
        <v>41173</v>
      </c>
      <c r="C58" s="51">
        <v>2</v>
      </c>
      <c r="D58" s="56">
        <v>1.27</v>
      </c>
      <c r="E58" s="59">
        <v>1.5</v>
      </c>
      <c r="F58" s="58">
        <v>2</v>
      </c>
      <c r="G58" s="22">
        <f t="shared" si="20"/>
        <v>219018.21932322867</v>
      </c>
      <c r="H58" s="22">
        <f t="shared" si="21"/>
        <v>175482.69130408191</v>
      </c>
      <c r="I58" s="22">
        <f t="shared" si="22"/>
        <v>219015.13074253665</v>
      </c>
      <c r="J58" s="44">
        <f t="shared" si="13"/>
        <v>6329.3965703659178</v>
      </c>
      <c r="K58" s="45">
        <f t="shared" si="14"/>
        <v>5037.7806116004376</v>
      </c>
      <c r="L58" s="46">
        <f t="shared" si="15"/>
        <v>6198.5414361095272</v>
      </c>
      <c r="M58" s="44">
        <f t="shared" si="16"/>
        <v>8038.3336443647158</v>
      </c>
      <c r="N58" s="45">
        <f t="shared" si="17"/>
        <v>7556.6709174006564</v>
      </c>
      <c r="O58" s="46">
        <f t="shared" si="18"/>
        <v>12397.082872219054</v>
      </c>
      <c r="Q58" s="101">
        <v>50</v>
      </c>
      <c r="R58" s="120">
        <v>-1</v>
      </c>
      <c r="S58" s="114">
        <f t="shared" si="12"/>
        <v>438390.60187070881</v>
      </c>
      <c r="T58" s="115">
        <f t="shared" si="10"/>
        <v>12768.658306913849</v>
      </c>
      <c r="U58" s="115">
        <f t="shared" si="11"/>
        <v>-12768.658306913849</v>
      </c>
    </row>
    <row r="59" spans="1:21" ht="19.5" thickBot="1" x14ac:dyDescent="0.45">
      <c r="A59" s="9"/>
      <c r="B59" s="90" t="s">
        <v>5</v>
      </c>
      <c r="C59" s="91"/>
      <c r="D59" s="7">
        <f>COUNTIF(D9:D58,1.27)</f>
        <v>34</v>
      </c>
      <c r="E59" s="7">
        <f>COUNTIF(E9:E58,1.5)</f>
        <v>28</v>
      </c>
      <c r="F59" s="8">
        <f>COUNTIF(F9:F58,2)</f>
        <v>26</v>
      </c>
      <c r="G59" s="66">
        <f>M59+G8</f>
        <v>219018.21932322858</v>
      </c>
      <c r="H59" s="67">
        <f>N59+H8</f>
        <v>175482.69130408193</v>
      </c>
      <c r="I59" s="68">
        <f>O59+I8</f>
        <v>219015.13074253674</v>
      </c>
      <c r="J59" s="63" t="s">
        <v>31</v>
      </c>
      <c r="K59" s="64">
        <f>B58-B9</f>
        <v>983</v>
      </c>
      <c r="L59" s="65" t="s">
        <v>32</v>
      </c>
      <c r="M59" s="77">
        <f>SUM(M9:M58)</f>
        <v>119018.21932322859</v>
      </c>
      <c r="N59" s="78">
        <f>SUM(N9:N58)</f>
        <v>75482.691304081949</v>
      </c>
      <c r="O59" s="79">
        <f>SUM(O9:O58)</f>
        <v>119015.13074253674</v>
      </c>
      <c r="Q59" s="119" t="s">
        <v>5</v>
      </c>
      <c r="R59" s="121">
        <f>COUNTIF(R9:R58,5)</f>
        <v>17</v>
      </c>
      <c r="S59" s="66">
        <f>U59+S8</f>
        <v>373721.27587511973</v>
      </c>
      <c r="T59" s="104"/>
      <c r="U59" s="122">
        <f>SUM(U9:U58)</f>
        <v>273721.27587511973</v>
      </c>
    </row>
    <row r="60" spans="1:21" ht="19.5" thickBot="1" x14ac:dyDescent="0.45">
      <c r="A60" s="9"/>
      <c r="B60" s="84" t="s">
        <v>6</v>
      </c>
      <c r="C60" s="85"/>
      <c r="D60" s="7">
        <f>COUNTIF(D9:D58,-1)</f>
        <v>16</v>
      </c>
      <c r="E60" s="7">
        <f>COUNTIF(E9:E58,-1)</f>
        <v>22</v>
      </c>
      <c r="F60" s="8">
        <f>COUNTIF(F9:F58,-1)</f>
        <v>24</v>
      </c>
      <c r="G60" s="82" t="s">
        <v>30</v>
      </c>
      <c r="H60" s="83"/>
      <c r="I60" s="89"/>
      <c r="J60" s="82" t="s">
        <v>33</v>
      </c>
      <c r="K60" s="83"/>
      <c r="L60" s="89"/>
      <c r="M60" s="9"/>
      <c r="N60" s="3"/>
      <c r="O60" s="4"/>
      <c r="Q60" s="119" t="s">
        <v>6</v>
      </c>
      <c r="R60" s="121">
        <f>COUNTIF(R9:R58,-1)</f>
        <v>33</v>
      </c>
      <c r="S60" s="111" t="s">
        <v>44</v>
      </c>
      <c r="T60" s="116" t="s">
        <v>43</v>
      </c>
      <c r="U60" s="117"/>
    </row>
    <row r="61" spans="1:21" ht="19.5" thickBot="1" x14ac:dyDescent="0.45">
      <c r="A61" s="9"/>
      <c r="B61" s="84" t="s">
        <v>35</v>
      </c>
      <c r="C61" s="85"/>
      <c r="D61" s="7">
        <f>COUNTIF(D9:D58,0)</f>
        <v>0</v>
      </c>
      <c r="E61" s="7">
        <f>COUNTIF(E9:E58,0)</f>
        <v>0</v>
      </c>
      <c r="F61" s="7">
        <f>COUNTIF(F9:F58,0)</f>
        <v>0</v>
      </c>
      <c r="G61" s="72">
        <f>G59/G8</f>
        <v>2.1901821932322858</v>
      </c>
      <c r="H61" s="73">
        <f t="shared" ref="H61" si="28">H59/H8</f>
        <v>1.7548269130408194</v>
      </c>
      <c r="I61" s="74">
        <f>I59/I8</f>
        <v>2.1901513074253676</v>
      </c>
      <c r="J61" s="61">
        <f>(G61-100%)*30/K59</f>
        <v>3.632295604981544E-2</v>
      </c>
      <c r="K61" s="61">
        <f>(H61-100%)*30/K59</f>
        <v>2.3036426644175566E-2</v>
      </c>
      <c r="L61" s="62">
        <f>(I61-100%)*30/K59</f>
        <v>3.6322013451435431E-2</v>
      </c>
      <c r="M61" s="10"/>
      <c r="N61" s="2"/>
      <c r="O61" s="11"/>
      <c r="Q61" s="119" t="s">
        <v>35</v>
      </c>
      <c r="R61" s="121">
        <f>COUNTIF(R9:R58,0)</f>
        <v>0</v>
      </c>
      <c r="S61" s="72">
        <f>S59/S8</f>
        <v>3.7372127587511974</v>
      </c>
      <c r="T61" s="61">
        <f>(S61-100%)*30/K59</f>
        <v>8.3536503318958205E-2</v>
      </c>
      <c r="U61" s="12"/>
    </row>
    <row r="62" spans="1:21" ht="19.5" thickBot="1" x14ac:dyDescent="0.45">
      <c r="A62" s="3"/>
      <c r="B62" s="82" t="s">
        <v>4</v>
      </c>
      <c r="C62" s="83"/>
      <c r="D62" s="75">
        <f t="shared" ref="D62:E62" si="29">D59/(D59+D60+D61)</f>
        <v>0.68</v>
      </c>
      <c r="E62" s="70">
        <f t="shared" si="29"/>
        <v>0.56000000000000005</v>
      </c>
      <c r="F62" s="71">
        <f>F59/(F59+F60+F61)</f>
        <v>0.52</v>
      </c>
      <c r="Q62" s="103" t="s">
        <v>45</v>
      </c>
      <c r="R62" s="118">
        <f t="shared" ref="R62" si="30">R59/(R59+R60+R61)</f>
        <v>0.34</v>
      </c>
      <c r="S62" s="3"/>
      <c r="T62" s="3"/>
      <c r="U62" s="3"/>
    </row>
    <row r="63" spans="1:21" x14ac:dyDescent="0.4">
      <c r="Q63" s="3"/>
      <c r="R63" s="3"/>
    </row>
    <row r="64" spans="1:21" x14ac:dyDescent="0.4">
      <c r="D64" s="69"/>
      <c r="E64" s="69"/>
      <c r="F64" s="69"/>
    </row>
  </sheetData>
  <mergeCells count="13">
    <mergeCell ref="X6:Z6"/>
    <mergeCell ref="AA6:AC6"/>
    <mergeCell ref="B62:C62"/>
    <mergeCell ref="B61:C61"/>
    <mergeCell ref="J8:L8"/>
    <mergeCell ref="J6:L6"/>
    <mergeCell ref="M6:O6"/>
    <mergeCell ref="G6:I6"/>
    <mergeCell ref="M8:O8"/>
    <mergeCell ref="B59:C59"/>
    <mergeCell ref="B60:C60"/>
    <mergeCell ref="G60:I60"/>
    <mergeCell ref="J60:L60"/>
  </mergeCells>
  <phoneticPr fontId="1"/>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977D6-8A2C-45F4-90C1-C87FB7BCCC29}">
  <dimension ref="A1:A950"/>
  <sheetViews>
    <sheetView topLeftCell="A967" zoomScale="80" zoomScaleNormal="80" workbookViewId="0">
      <selection activeCell="A977" sqref="A977"/>
    </sheetView>
  </sheetViews>
  <sheetFormatPr defaultColWidth="8.125" defaultRowHeight="14.25" x14ac:dyDescent="0.4"/>
  <cols>
    <col min="1" max="1" width="14.5" style="53" customWidth="1"/>
    <col min="2" max="2" width="7.25" style="52" customWidth="1"/>
    <col min="3" max="256" width="8.125" style="52"/>
    <col min="257" max="257" width="6.625" style="52" customWidth="1"/>
    <col min="258" max="258" width="7.25" style="52" customWidth="1"/>
    <col min="259" max="512" width="8.125" style="52"/>
    <col min="513" max="513" width="6.625" style="52" customWidth="1"/>
    <col min="514" max="514" width="7.25" style="52" customWidth="1"/>
    <col min="515" max="768" width="8.125" style="52"/>
    <col min="769" max="769" width="6.625" style="52" customWidth="1"/>
    <col min="770" max="770" width="7.25" style="52" customWidth="1"/>
    <col min="771" max="1024" width="8.125" style="52"/>
    <col min="1025" max="1025" width="6.625" style="52" customWidth="1"/>
    <col min="1026" max="1026" width="7.25" style="52" customWidth="1"/>
    <col min="1027" max="1280" width="8.125" style="52"/>
    <col min="1281" max="1281" width="6.625" style="52" customWidth="1"/>
    <col min="1282" max="1282" width="7.25" style="52" customWidth="1"/>
    <col min="1283" max="1536" width="8.125" style="52"/>
    <col min="1537" max="1537" width="6.625" style="52" customWidth="1"/>
    <col min="1538" max="1538" width="7.25" style="52" customWidth="1"/>
    <col min="1539" max="1792" width="8.125" style="52"/>
    <col min="1793" max="1793" width="6.625" style="52" customWidth="1"/>
    <col min="1794" max="1794" width="7.25" style="52" customWidth="1"/>
    <col min="1795" max="2048" width="8.125" style="52"/>
    <col min="2049" max="2049" width="6.625" style="52" customWidth="1"/>
    <col min="2050" max="2050" width="7.25" style="52" customWidth="1"/>
    <col min="2051" max="2304" width="8.125" style="52"/>
    <col min="2305" max="2305" width="6.625" style="52" customWidth="1"/>
    <col min="2306" max="2306" width="7.25" style="52" customWidth="1"/>
    <col min="2307" max="2560" width="8.125" style="52"/>
    <col min="2561" max="2561" width="6.625" style="52" customWidth="1"/>
    <col min="2562" max="2562" width="7.25" style="52" customWidth="1"/>
    <col min="2563" max="2816" width="8.125" style="52"/>
    <col min="2817" max="2817" width="6.625" style="52" customWidth="1"/>
    <col min="2818" max="2818" width="7.25" style="52" customWidth="1"/>
    <col min="2819" max="3072" width="8.125" style="52"/>
    <col min="3073" max="3073" width="6.625" style="52" customWidth="1"/>
    <col min="3074" max="3074" width="7.25" style="52" customWidth="1"/>
    <col min="3075" max="3328" width="8.125" style="52"/>
    <col min="3329" max="3329" width="6.625" style="52" customWidth="1"/>
    <col min="3330" max="3330" width="7.25" style="52" customWidth="1"/>
    <col min="3331" max="3584" width="8.125" style="52"/>
    <col min="3585" max="3585" width="6.625" style="52" customWidth="1"/>
    <col min="3586" max="3586" width="7.25" style="52" customWidth="1"/>
    <col min="3587" max="3840" width="8.125" style="52"/>
    <col min="3841" max="3841" width="6.625" style="52" customWidth="1"/>
    <col min="3842" max="3842" width="7.25" style="52" customWidth="1"/>
    <col min="3843" max="4096" width="8.125" style="52"/>
    <col min="4097" max="4097" width="6.625" style="52" customWidth="1"/>
    <col min="4098" max="4098" width="7.25" style="52" customWidth="1"/>
    <col min="4099" max="4352" width="8.125" style="52"/>
    <col min="4353" max="4353" width="6.625" style="52" customWidth="1"/>
    <col min="4354" max="4354" width="7.25" style="52" customWidth="1"/>
    <col min="4355" max="4608" width="8.125" style="52"/>
    <col min="4609" max="4609" width="6.625" style="52" customWidth="1"/>
    <col min="4610" max="4610" width="7.25" style="52" customWidth="1"/>
    <col min="4611" max="4864" width="8.125" style="52"/>
    <col min="4865" max="4865" width="6.625" style="52" customWidth="1"/>
    <col min="4866" max="4866" width="7.25" style="52" customWidth="1"/>
    <col min="4867" max="5120" width="8.125" style="52"/>
    <col min="5121" max="5121" width="6.625" style="52" customWidth="1"/>
    <col min="5122" max="5122" width="7.25" style="52" customWidth="1"/>
    <col min="5123" max="5376" width="8.125" style="52"/>
    <col min="5377" max="5377" width="6.625" style="52" customWidth="1"/>
    <col min="5378" max="5378" width="7.25" style="52" customWidth="1"/>
    <col min="5379" max="5632" width="8.125" style="52"/>
    <col min="5633" max="5633" width="6.625" style="52" customWidth="1"/>
    <col min="5634" max="5634" width="7.25" style="52" customWidth="1"/>
    <col min="5635" max="5888" width="8.125" style="52"/>
    <col min="5889" max="5889" width="6.625" style="52" customWidth="1"/>
    <col min="5890" max="5890" width="7.25" style="52" customWidth="1"/>
    <col min="5891" max="6144" width="8.125" style="52"/>
    <col min="6145" max="6145" width="6.625" style="52" customWidth="1"/>
    <col min="6146" max="6146" width="7.25" style="52" customWidth="1"/>
    <col min="6147" max="6400" width="8.125" style="52"/>
    <col min="6401" max="6401" width="6.625" style="52" customWidth="1"/>
    <col min="6402" max="6402" width="7.25" style="52" customWidth="1"/>
    <col min="6403" max="6656" width="8.125" style="52"/>
    <col min="6657" max="6657" width="6.625" style="52" customWidth="1"/>
    <col min="6658" max="6658" width="7.25" style="52" customWidth="1"/>
    <col min="6659" max="6912" width="8.125" style="52"/>
    <col min="6913" max="6913" width="6.625" style="52" customWidth="1"/>
    <col min="6914" max="6914" width="7.25" style="52" customWidth="1"/>
    <col min="6915" max="7168" width="8.125" style="52"/>
    <col min="7169" max="7169" width="6.625" style="52" customWidth="1"/>
    <col min="7170" max="7170" width="7.25" style="52" customWidth="1"/>
    <col min="7171" max="7424" width="8.125" style="52"/>
    <col min="7425" max="7425" width="6.625" style="52" customWidth="1"/>
    <col min="7426" max="7426" width="7.25" style="52" customWidth="1"/>
    <col min="7427" max="7680" width="8.125" style="52"/>
    <col min="7681" max="7681" width="6.625" style="52" customWidth="1"/>
    <col min="7682" max="7682" width="7.25" style="52" customWidth="1"/>
    <col min="7683" max="7936" width="8.125" style="52"/>
    <col min="7937" max="7937" width="6.625" style="52" customWidth="1"/>
    <col min="7938" max="7938" width="7.25" style="52" customWidth="1"/>
    <col min="7939" max="8192" width="8.125" style="52"/>
    <col min="8193" max="8193" width="6.625" style="52" customWidth="1"/>
    <col min="8194" max="8194" width="7.25" style="52" customWidth="1"/>
    <col min="8195" max="8448" width="8.125" style="52"/>
    <col min="8449" max="8449" width="6.625" style="52" customWidth="1"/>
    <col min="8450" max="8450" width="7.25" style="52" customWidth="1"/>
    <col min="8451" max="8704" width="8.125" style="52"/>
    <col min="8705" max="8705" width="6.625" style="52" customWidth="1"/>
    <col min="8706" max="8706" width="7.25" style="52" customWidth="1"/>
    <col min="8707" max="8960" width="8.125" style="52"/>
    <col min="8961" max="8961" width="6.625" style="52" customWidth="1"/>
    <col min="8962" max="8962" width="7.25" style="52" customWidth="1"/>
    <col min="8963" max="9216" width="8.125" style="52"/>
    <col min="9217" max="9217" width="6.625" style="52" customWidth="1"/>
    <col min="9218" max="9218" width="7.25" style="52" customWidth="1"/>
    <col min="9219" max="9472" width="8.125" style="52"/>
    <col min="9473" max="9473" width="6.625" style="52" customWidth="1"/>
    <col min="9474" max="9474" width="7.25" style="52" customWidth="1"/>
    <col min="9475" max="9728" width="8.125" style="52"/>
    <col min="9729" max="9729" width="6.625" style="52" customWidth="1"/>
    <col min="9730" max="9730" width="7.25" style="52" customWidth="1"/>
    <col min="9731" max="9984" width="8.125" style="52"/>
    <col min="9985" max="9985" width="6.625" style="52" customWidth="1"/>
    <col min="9986" max="9986" width="7.25" style="52" customWidth="1"/>
    <col min="9987" max="10240" width="8.125" style="52"/>
    <col min="10241" max="10241" width="6.625" style="52" customWidth="1"/>
    <col min="10242" max="10242" width="7.25" style="52" customWidth="1"/>
    <col min="10243" max="10496" width="8.125" style="52"/>
    <col min="10497" max="10497" width="6.625" style="52" customWidth="1"/>
    <col min="10498" max="10498" width="7.25" style="52" customWidth="1"/>
    <col min="10499" max="10752" width="8.125" style="52"/>
    <col min="10753" max="10753" width="6.625" style="52" customWidth="1"/>
    <col min="10754" max="10754" width="7.25" style="52" customWidth="1"/>
    <col min="10755" max="11008" width="8.125" style="52"/>
    <col min="11009" max="11009" width="6.625" style="52" customWidth="1"/>
    <col min="11010" max="11010" width="7.25" style="52" customWidth="1"/>
    <col min="11011" max="11264" width="8.125" style="52"/>
    <col min="11265" max="11265" width="6.625" style="52" customWidth="1"/>
    <col min="11266" max="11266" width="7.25" style="52" customWidth="1"/>
    <col min="11267" max="11520" width="8.125" style="52"/>
    <col min="11521" max="11521" width="6.625" style="52" customWidth="1"/>
    <col min="11522" max="11522" width="7.25" style="52" customWidth="1"/>
    <col min="11523" max="11776" width="8.125" style="52"/>
    <col min="11777" max="11777" width="6.625" style="52" customWidth="1"/>
    <col min="11778" max="11778" width="7.25" style="52" customWidth="1"/>
    <col min="11779" max="12032" width="8.125" style="52"/>
    <col min="12033" max="12033" width="6.625" style="52" customWidth="1"/>
    <col min="12034" max="12034" width="7.25" style="52" customWidth="1"/>
    <col min="12035" max="12288" width="8.125" style="52"/>
    <col min="12289" max="12289" width="6.625" style="52" customWidth="1"/>
    <col min="12290" max="12290" width="7.25" style="52" customWidth="1"/>
    <col min="12291" max="12544" width="8.125" style="52"/>
    <col min="12545" max="12545" width="6.625" style="52" customWidth="1"/>
    <col min="12546" max="12546" width="7.25" style="52" customWidth="1"/>
    <col min="12547" max="12800" width="8.125" style="52"/>
    <col min="12801" max="12801" width="6.625" style="52" customWidth="1"/>
    <col min="12802" max="12802" width="7.25" style="52" customWidth="1"/>
    <col min="12803" max="13056" width="8.125" style="52"/>
    <col min="13057" max="13057" width="6.625" style="52" customWidth="1"/>
    <col min="13058" max="13058" width="7.25" style="52" customWidth="1"/>
    <col min="13059" max="13312" width="8.125" style="52"/>
    <col min="13313" max="13313" width="6.625" style="52" customWidth="1"/>
    <col min="13314" max="13314" width="7.25" style="52" customWidth="1"/>
    <col min="13315" max="13568" width="8.125" style="52"/>
    <col min="13569" max="13569" width="6.625" style="52" customWidth="1"/>
    <col min="13570" max="13570" width="7.25" style="52" customWidth="1"/>
    <col min="13571" max="13824" width="8.125" style="52"/>
    <col min="13825" max="13825" width="6.625" style="52" customWidth="1"/>
    <col min="13826" max="13826" width="7.25" style="52" customWidth="1"/>
    <col min="13827" max="14080" width="8.125" style="52"/>
    <col min="14081" max="14081" width="6.625" style="52" customWidth="1"/>
    <col min="14082" max="14082" width="7.25" style="52" customWidth="1"/>
    <col min="14083" max="14336" width="8.125" style="52"/>
    <col min="14337" max="14337" width="6.625" style="52" customWidth="1"/>
    <col min="14338" max="14338" width="7.25" style="52" customWidth="1"/>
    <col min="14339" max="14592" width="8.125" style="52"/>
    <col min="14593" max="14593" width="6.625" style="52" customWidth="1"/>
    <col min="14594" max="14594" width="7.25" style="52" customWidth="1"/>
    <col min="14595" max="14848" width="8.125" style="52"/>
    <col min="14849" max="14849" width="6.625" style="52" customWidth="1"/>
    <col min="14850" max="14850" width="7.25" style="52" customWidth="1"/>
    <col min="14851" max="15104" width="8.125" style="52"/>
    <col min="15105" max="15105" width="6.625" style="52" customWidth="1"/>
    <col min="15106" max="15106" width="7.25" style="52" customWidth="1"/>
    <col min="15107" max="15360" width="8.125" style="52"/>
    <col min="15361" max="15361" width="6.625" style="52" customWidth="1"/>
    <col min="15362" max="15362" width="7.25" style="52" customWidth="1"/>
    <col min="15363" max="15616" width="8.125" style="52"/>
    <col min="15617" max="15617" width="6.625" style="52" customWidth="1"/>
    <col min="15618" max="15618" width="7.25" style="52" customWidth="1"/>
    <col min="15619" max="15872" width="8.125" style="52"/>
    <col min="15873" max="15873" width="6.625" style="52" customWidth="1"/>
    <col min="15874" max="15874" width="7.25" style="52" customWidth="1"/>
    <col min="15875" max="16128" width="8.125" style="52"/>
    <col min="16129" max="16129" width="6.625" style="52" customWidth="1"/>
    <col min="16130" max="16130" width="7.25" style="52" customWidth="1"/>
    <col min="16131" max="16384" width="8.125" style="52"/>
  </cols>
  <sheetData>
    <row r="1" spans="1:1" ht="18.75" x14ac:dyDescent="0.4">
      <c r="A1" s="23">
        <v>40190</v>
      </c>
    </row>
    <row r="27" spans="1:1" ht="18.75" x14ac:dyDescent="0.4">
      <c r="A27" s="5">
        <v>40227</v>
      </c>
    </row>
    <row r="28" spans="1:1" ht="18.75" x14ac:dyDescent="0.4">
      <c r="A28" s="5">
        <v>40231</v>
      </c>
    </row>
    <row r="54" spans="1:1" ht="18.75" x14ac:dyDescent="0.4">
      <c r="A54" s="5">
        <v>40255</v>
      </c>
    </row>
    <row r="55" spans="1:1" ht="18.75" x14ac:dyDescent="0.4">
      <c r="A55" s="5">
        <v>40261</v>
      </c>
    </row>
    <row r="81" spans="1:1" ht="18.75" x14ac:dyDescent="0.4">
      <c r="A81" s="5">
        <v>40263</v>
      </c>
    </row>
    <row r="82" spans="1:1" ht="18.75" x14ac:dyDescent="0.4">
      <c r="A82" s="5">
        <v>40268</v>
      </c>
    </row>
    <row r="108" spans="1:1" ht="18.75" x14ac:dyDescent="0.4">
      <c r="A108" s="5">
        <v>40322</v>
      </c>
    </row>
    <row r="109" spans="1:1" ht="18.75" x14ac:dyDescent="0.4">
      <c r="A109" s="5"/>
    </row>
    <row r="134" spans="1:1" ht="18.75" x14ac:dyDescent="0.4">
      <c r="A134" s="5">
        <v>40326</v>
      </c>
    </row>
    <row r="160" spans="1:1" ht="18.75" x14ac:dyDescent="0.4">
      <c r="A160" s="5">
        <v>40344</v>
      </c>
    </row>
    <row r="186" spans="1:1" ht="18.75" x14ac:dyDescent="0.4">
      <c r="A186" s="5">
        <v>40445</v>
      </c>
    </row>
    <row r="187" spans="1:1" ht="18.75" x14ac:dyDescent="0.4">
      <c r="A187" s="5">
        <v>40450</v>
      </c>
    </row>
    <row r="213" spans="1:1" ht="18.75" x14ac:dyDescent="0.4">
      <c r="A213" s="5">
        <v>40493</v>
      </c>
    </row>
    <row r="214" spans="1:1" ht="18.75" x14ac:dyDescent="0.4">
      <c r="A214" s="5"/>
    </row>
    <row r="239" spans="1:1" ht="18.75" x14ac:dyDescent="0.4">
      <c r="A239" s="5">
        <v>40508</v>
      </c>
    </row>
    <row r="265" spans="1:1" ht="18.75" x14ac:dyDescent="0.4">
      <c r="A265" s="5">
        <v>40539</v>
      </c>
    </row>
    <row r="266" spans="1:1" ht="18.75" x14ac:dyDescent="0.4">
      <c r="A266" s="5">
        <v>40541</v>
      </c>
    </row>
    <row r="292" spans="1:1" ht="18.75" x14ac:dyDescent="0.4">
      <c r="A292" s="5">
        <v>40548</v>
      </c>
    </row>
    <row r="318" spans="1:1" ht="18.75" x14ac:dyDescent="0.4">
      <c r="A318" s="5">
        <v>40599</v>
      </c>
    </row>
    <row r="344" spans="1:1" ht="18.75" x14ac:dyDescent="0.4">
      <c r="A344" s="5">
        <v>40611</v>
      </c>
    </row>
    <row r="370" spans="1:1" ht="18.75" x14ac:dyDescent="0.4">
      <c r="A370" s="5">
        <v>40862</v>
      </c>
    </row>
    <row r="396" spans="1:1" ht="18.75" x14ac:dyDescent="0.4">
      <c r="A396" s="5">
        <v>40631</v>
      </c>
    </row>
    <row r="422" spans="1:1" ht="18.75" x14ac:dyDescent="0.4">
      <c r="A422" s="5">
        <v>40638</v>
      </c>
    </row>
    <row r="448" spans="1:1" ht="18.75" x14ac:dyDescent="0.4">
      <c r="A448" s="5">
        <v>40647</v>
      </c>
    </row>
    <row r="449" spans="1:1" ht="18.75" x14ac:dyDescent="0.4">
      <c r="A449" s="5">
        <v>40648</v>
      </c>
    </row>
    <row r="475" spans="1:1" ht="18.75" x14ac:dyDescent="0.4">
      <c r="A475" s="5">
        <v>40652</v>
      </c>
    </row>
    <row r="476" spans="1:1" ht="18.75" x14ac:dyDescent="0.4">
      <c r="A476" s="5">
        <v>40654</v>
      </c>
    </row>
    <row r="477" spans="1:1" ht="18.75" x14ac:dyDescent="0.4">
      <c r="A477" s="5">
        <v>40658</v>
      </c>
    </row>
    <row r="503" spans="1:1" ht="18.75" x14ac:dyDescent="0.4">
      <c r="A503" s="5">
        <v>40715</v>
      </c>
    </row>
    <row r="529" spans="1:1" ht="18.75" x14ac:dyDescent="0.4">
      <c r="A529" s="5">
        <v>40729</v>
      </c>
    </row>
    <row r="555" spans="1:1" ht="18.75" x14ac:dyDescent="0.4">
      <c r="A555" s="5">
        <v>40745</v>
      </c>
    </row>
    <row r="556" spans="1:1" ht="18.75" x14ac:dyDescent="0.4">
      <c r="A556" s="5">
        <v>40749</v>
      </c>
    </row>
    <row r="557" spans="1:1" ht="18.75" x14ac:dyDescent="0.4">
      <c r="A557" s="5">
        <v>40752</v>
      </c>
    </row>
    <row r="583" spans="1:1" ht="18.75" x14ac:dyDescent="0.4">
      <c r="A583" s="5">
        <v>40766</v>
      </c>
    </row>
    <row r="609" spans="1:1" ht="18.75" x14ac:dyDescent="0.4">
      <c r="A609" s="5">
        <v>40841</v>
      </c>
    </row>
    <row r="610" spans="1:1" ht="18.75" x14ac:dyDescent="0.4">
      <c r="A610" s="5">
        <v>40844</v>
      </c>
    </row>
    <row r="636" spans="1:1" ht="18.75" x14ac:dyDescent="0.4">
      <c r="A636" s="5">
        <v>40870</v>
      </c>
    </row>
    <row r="637" spans="1:1" ht="18.75" x14ac:dyDescent="0.4">
      <c r="A637" s="5"/>
    </row>
    <row r="662" spans="1:1" ht="18.75" x14ac:dyDescent="0.4">
      <c r="A662" s="5">
        <v>40875</v>
      </c>
    </row>
    <row r="688" spans="1:1" ht="18.75" x14ac:dyDescent="0.4">
      <c r="A688" s="5">
        <v>40590</v>
      </c>
    </row>
    <row r="714" spans="1:1" ht="18.75" x14ac:dyDescent="0.4">
      <c r="A714" s="5">
        <v>40594</v>
      </c>
    </row>
    <row r="715" spans="1:1" ht="18.75" x14ac:dyDescent="0.4">
      <c r="A715" s="5">
        <v>40962</v>
      </c>
    </row>
    <row r="741" spans="1:1" ht="18.75" x14ac:dyDescent="0.4">
      <c r="A741" s="5">
        <v>40970</v>
      </c>
    </row>
    <row r="742" spans="1:1" ht="18.75" x14ac:dyDescent="0.4">
      <c r="A742" s="5">
        <v>40977</v>
      </c>
    </row>
    <row r="768" spans="1:1" ht="18.75" x14ac:dyDescent="0.4">
      <c r="A768" s="5">
        <v>40981</v>
      </c>
    </row>
    <row r="794" spans="1:1" ht="18.75" x14ac:dyDescent="0.4">
      <c r="A794" s="5">
        <v>40991</v>
      </c>
    </row>
    <row r="820" spans="1:1" ht="18.75" x14ac:dyDescent="0.4">
      <c r="A820" s="5">
        <v>41009</v>
      </c>
    </row>
    <row r="846" spans="1:1" ht="18.75" x14ac:dyDescent="0.4">
      <c r="A846" s="5">
        <v>41037</v>
      </c>
    </row>
    <row r="872" spans="1:1" ht="18.75" x14ac:dyDescent="0.4">
      <c r="A872" s="5">
        <v>41099</v>
      </c>
    </row>
    <row r="898" spans="1:1" ht="18.75" x14ac:dyDescent="0.4">
      <c r="A898" s="5">
        <v>41114</v>
      </c>
    </row>
    <row r="924" spans="1:1" ht="18.75" x14ac:dyDescent="0.4">
      <c r="A924" s="5">
        <v>41143</v>
      </c>
    </row>
    <row r="950" spans="1:1" ht="19.5" thickBot="1" x14ac:dyDescent="0.45">
      <c r="A950" s="6">
        <v>41173</v>
      </c>
    </row>
  </sheetData>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F950-3AFC-4288-912A-27E05220E622}">
  <dimension ref="A1:J29"/>
  <sheetViews>
    <sheetView zoomScale="145" zoomScaleSheetLayoutView="100" workbookViewId="0">
      <selection activeCell="A30" sqref="A30"/>
    </sheetView>
  </sheetViews>
  <sheetFormatPr defaultColWidth="8.125" defaultRowHeight="13.5" x14ac:dyDescent="0.4"/>
  <cols>
    <col min="1" max="16384" width="8.125" style="52"/>
  </cols>
  <sheetData>
    <row r="1" spans="1:10" x14ac:dyDescent="0.4">
      <c r="A1" s="52" t="s">
        <v>26</v>
      </c>
    </row>
    <row r="2" spans="1:10" x14ac:dyDescent="0.4">
      <c r="A2" s="92" t="s">
        <v>48</v>
      </c>
      <c r="B2" s="93"/>
      <c r="C2" s="93"/>
      <c r="D2" s="93"/>
      <c r="E2" s="93"/>
      <c r="F2" s="93"/>
      <c r="G2" s="93"/>
      <c r="H2" s="93"/>
      <c r="I2" s="93"/>
      <c r="J2" s="93"/>
    </row>
    <row r="3" spans="1:10" x14ac:dyDescent="0.4">
      <c r="A3" s="93"/>
      <c r="B3" s="93"/>
      <c r="C3" s="93"/>
      <c r="D3" s="93"/>
      <c r="E3" s="93"/>
      <c r="F3" s="93"/>
      <c r="G3" s="93"/>
      <c r="H3" s="93"/>
      <c r="I3" s="93"/>
      <c r="J3" s="93"/>
    </row>
    <row r="4" spans="1:10" x14ac:dyDescent="0.4">
      <c r="A4" s="93"/>
      <c r="B4" s="93"/>
      <c r="C4" s="93"/>
      <c r="D4" s="93"/>
      <c r="E4" s="93"/>
      <c r="F4" s="93"/>
      <c r="G4" s="93"/>
      <c r="H4" s="93"/>
      <c r="I4" s="93"/>
      <c r="J4" s="93"/>
    </row>
    <row r="5" spans="1:10" x14ac:dyDescent="0.4">
      <c r="A5" s="93"/>
      <c r="B5" s="93"/>
      <c r="C5" s="93"/>
      <c r="D5" s="93"/>
      <c r="E5" s="93"/>
      <c r="F5" s="93"/>
      <c r="G5" s="93"/>
      <c r="H5" s="93"/>
      <c r="I5" s="93"/>
      <c r="J5" s="93"/>
    </row>
    <row r="6" spans="1:10" x14ac:dyDescent="0.4">
      <c r="A6" s="93"/>
      <c r="B6" s="93"/>
      <c r="C6" s="93"/>
      <c r="D6" s="93"/>
      <c r="E6" s="93"/>
      <c r="F6" s="93"/>
      <c r="G6" s="93"/>
      <c r="H6" s="93"/>
      <c r="I6" s="93"/>
      <c r="J6" s="93"/>
    </row>
    <row r="7" spans="1:10" x14ac:dyDescent="0.4">
      <c r="A7" s="93"/>
      <c r="B7" s="93"/>
      <c r="C7" s="93"/>
      <c r="D7" s="93"/>
      <c r="E7" s="93"/>
      <c r="F7" s="93"/>
      <c r="G7" s="93"/>
      <c r="H7" s="93"/>
      <c r="I7" s="93"/>
      <c r="J7" s="93"/>
    </row>
    <row r="8" spans="1:10" x14ac:dyDescent="0.4">
      <c r="A8" s="93"/>
      <c r="B8" s="93"/>
      <c r="C8" s="93"/>
      <c r="D8" s="93"/>
      <c r="E8" s="93"/>
      <c r="F8" s="93"/>
      <c r="G8" s="93"/>
      <c r="H8" s="93"/>
      <c r="I8" s="93"/>
      <c r="J8" s="93"/>
    </row>
    <row r="9" spans="1:10" x14ac:dyDescent="0.4">
      <c r="A9" s="93"/>
      <c r="B9" s="93"/>
      <c r="C9" s="93"/>
      <c r="D9" s="93"/>
      <c r="E9" s="93"/>
      <c r="F9" s="93"/>
      <c r="G9" s="93"/>
      <c r="H9" s="93"/>
      <c r="I9" s="93"/>
      <c r="J9" s="93"/>
    </row>
    <row r="11" spans="1:10" x14ac:dyDescent="0.4">
      <c r="A11" s="52" t="s">
        <v>27</v>
      </c>
    </row>
    <row r="12" spans="1:10" x14ac:dyDescent="0.4">
      <c r="A12" s="94" t="s">
        <v>49</v>
      </c>
      <c r="B12" s="95"/>
      <c r="C12" s="95"/>
      <c r="D12" s="95"/>
      <c r="E12" s="95"/>
      <c r="F12" s="95"/>
      <c r="G12" s="95"/>
      <c r="H12" s="95"/>
      <c r="I12" s="95"/>
      <c r="J12" s="95"/>
    </row>
    <row r="13" spans="1:10" x14ac:dyDescent="0.4">
      <c r="A13" s="95"/>
      <c r="B13" s="95"/>
      <c r="C13" s="95"/>
      <c r="D13" s="95"/>
      <c r="E13" s="95"/>
      <c r="F13" s="95"/>
      <c r="G13" s="95"/>
      <c r="H13" s="95"/>
      <c r="I13" s="95"/>
      <c r="J13" s="95"/>
    </row>
    <row r="14" spans="1:10" x14ac:dyDescent="0.4">
      <c r="A14" s="95"/>
      <c r="B14" s="95"/>
      <c r="C14" s="95"/>
      <c r="D14" s="95"/>
      <c r="E14" s="95"/>
      <c r="F14" s="95"/>
      <c r="G14" s="95"/>
      <c r="H14" s="95"/>
      <c r="I14" s="95"/>
      <c r="J14" s="95"/>
    </row>
    <row r="15" spans="1:10" x14ac:dyDescent="0.4">
      <c r="A15" s="95"/>
      <c r="B15" s="95"/>
      <c r="C15" s="95"/>
      <c r="D15" s="95"/>
      <c r="E15" s="95"/>
      <c r="F15" s="95"/>
      <c r="G15" s="95"/>
      <c r="H15" s="95"/>
      <c r="I15" s="95"/>
      <c r="J15" s="95"/>
    </row>
    <row r="16" spans="1:10" x14ac:dyDescent="0.4">
      <c r="A16" s="95"/>
      <c r="B16" s="95"/>
      <c r="C16" s="95"/>
      <c r="D16" s="95"/>
      <c r="E16" s="95"/>
      <c r="F16" s="95"/>
      <c r="G16" s="95"/>
      <c r="H16" s="95"/>
      <c r="I16" s="95"/>
      <c r="J16" s="95"/>
    </row>
    <row r="17" spans="1:10" x14ac:dyDescent="0.4">
      <c r="A17" s="95"/>
      <c r="B17" s="95"/>
      <c r="C17" s="95"/>
      <c r="D17" s="95"/>
      <c r="E17" s="95"/>
      <c r="F17" s="95"/>
      <c r="G17" s="95"/>
      <c r="H17" s="95"/>
      <c r="I17" s="95"/>
      <c r="J17" s="95"/>
    </row>
    <row r="18" spans="1:10" x14ac:dyDescent="0.4">
      <c r="A18" s="95"/>
      <c r="B18" s="95"/>
      <c r="C18" s="95"/>
      <c r="D18" s="95"/>
      <c r="E18" s="95"/>
      <c r="F18" s="95"/>
      <c r="G18" s="95"/>
      <c r="H18" s="95"/>
      <c r="I18" s="95"/>
      <c r="J18" s="95"/>
    </row>
    <row r="19" spans="1:10" x14ac:dyDescent="0.4">
      <c r="A19" s="95"/>
      <c r="B19" s="95"/>
      <c r="C19" s="95"/>
      <c r="D19" s="95"/>
      <c r="E19" s="95"/>
      <c r="F19" s="95"/>
      <c r="G19" s="95"/>
      <c r="H19" s="95"/>
      <c r="I19" s="95"/>
      <c r="J19" s="95"/>
    </row>
    <row r="21" spans="1:10" x14ac:dyDescent="0.4">
      <c r="A21" s="52" t="s">
        <v>28</v>
      </c>
    </row>
    <row r="22" spans="1:10" x14ac:dyDescent="0.4">
      <c r="A22" s="94" t="s">
        <v>50</v>
      </c>
      <c r="B22" s="94"/>
      <c r="C22" s="94"/>
      <c r="D22" s="94"/>
      <c r="E22" s="94"/>
      <c r="F22" s="94"/>
      <c r="G22" s="94"/>
      <c r="H22" s="94"/>
      <c r="I22" s="94"/>
      <c r="J22" s="94"/>
    </row>
    <row r="23" spans="1:10" x14ac:dyDescent="0.4">
      <c r="A23" s="94"/>
      <c r="B23" s="94"/>
      <c r="C23" s="94"/>
      <c r="D23" s="94"/>
      <c r="E23" s="94"/>
      <c r="F23" s="94"/>
      <c r="G23" s="94"/>
      <c r="H23" s="94"/>
      <c r="I23" s="94"/>
      <c r="J23" s="94"/>
    </row>
    <row r="24" spans="1:10" x14ac:dyDescent="0.4">
      <c r="A24" s="94"/>
      <c r="B24" s="94"/>
      <c r="C24" s="94"/>
      <c r="D24" s="94"/>
      <c r="E24" s="94"/>
      <c r="F24" s="94"/>
      <c r="G24" s="94"/>
      <c r="H24" s="94"/>
      <c r="I24" s="94"/>
      <c r="J24" s="94"/>
    </row>
    <row r="25" spans="1:10" x14ac:dyDescent="0.4">
      <c r="A25" s="94"/>
      <c r="B25" s="94"/>
      <c r="C25" s="94"/>
      <c r="D25" s="94"/>
      <c r="E25" s="94"/>
      <c r="F25" s="94"/>
      <c r="G25" s="94"/>
      <c r="H25" s="94"/>
      <c r="I25" s="94"/>
      <c r="J25" s="94"/>
    </row>
    <row r="26" spans="1:10" x14ac:dyDescent="0.4">
      <c r="A26" s="94"/>
      <c r="B26" s="94"/>
      <c r="C26" s="94"/>
      <c r="D26" s="94"/>
      <c r="E26" s="94"/>
      <c r="F26" s="94"/>
      <c r="G26" s="94"/>
      <c r="H26" s="94"/>
      <c r="I26" s="94"/>
      <c r="J26" s="94"/>
    </row>
    <row r="27" spans="1:10" x14ac:dyDescent="0.4">
      <c r="A27" s="94"/>
      <c r="B27" s="94"/>
      <c r="C27" s="94"/>
      <c r="D27" s="94"/>
      <c r="E27" s="94"/>
      <c r="F27" s="94"/>
      <c r="G27" s="94"/>
      <c r="H27" s="94"/>
      <c r="I27" s="94"/>
      <c r="J27" s="94"/>
    </row>
    <row r="28" spans="1:10" x14ac:dyDescent="0.4">
      <c r="A28" s="94"/>
      <c r="B28" s="94"/>
      <c r="C28" s="94"/>
      <c r="D28" s="94"/>
      <c r="E28" s="94"/>
      <c r="F28" s="94"/>
      <c r="G28" s="94"/>
      <c r="H28" s="94"/>
      <c r="I28" s="94"/>
      <c r="J28" s="94"/>
    </row>
    <row r="29" spans="1:10" x14ac:dyDescent="0.4">
      <c r="A29" s="94"/>
      <c r="B29" s="94"/>
      <c r="C29" s="94"/>
      <c r="D29" s="94"/>
      <c r="E29" s="94"/>
      <c r="F29" s="94"/>
      <c r="G29" s="94"/>
      <c r="H29" s="94"/>
      <c r="I29" s="94"/>
      <c r="J29" s="94"/>
    </row>
  </sheetData>
  <mergeCells count="3">
    <mergeCell ref="A2:J9"/>
    <mergeCell ref="A12:J19"/>
    <mergeCell ref="A22:J29"/>
  </mergeCells>
  <phoneticPr fontId="1"/>
  <pageMargins left="0.75" right="0.75" top="1" bottom="1" header="0.51111111111111107" footer="0.51111111111111107"/>
  <pageSetup paperSize="9" orientation="portrait"/>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2"/>
  <sheetViews>
    <sheetView zoomScale="80" zoomScaleNormal="80" workbookViewId="0">
      <selection activeCell="B13" sqref="B13"/>
    </sheetView>
  </sheetViews>
  <sheetFormatPr defaultRowHeight="18.75" x14ac:dyDescent="0.4"/>
  <cols>
    <col min="1" max="1" width="14" customWidth="1"/>
    <col min="2" max="2" width="13.25" customWidth="1"/>
    <col min="4" max="4" width="14.75" customWidth="1"/>
    <col min="6" max="6" width="14.25" customWidth="1"/>
    <col min="8" max="8" width="15.625" customWidth="1"/>
  </cols>
  <sheetData>
    <row r="1" spans="1:8" x14ac:dyDescent="0.4">
      <c r="A1" s="30" t="s">
        <v>13</v>
      </c>
      <c r="B1" s="31"/>
      <c r="C1" s="32"/>
      <c r="D1" s="33"/>
      <c r="E1" s="32"/>
      <c r="F1" s="33"/>
      <c r="G1" s="32"/>
      <c r="H1" s="33"/>
    </row>
    <row r="2" spans="1:8" x14ac:dyDescent="0.4">
      <c r="A2" s="34"/>
      <c r="B2" s="32"/>
      <c r="C2" s="32"/>
      <c r="D2" s="33"/>
      <c r="E2" s="32"/>
      <c r="F2" s="33"/>
      <c r="G2" s="32"/>
      <c r="H2" s="33"/>
    </row>
    <row r="3" spans="1:8" x14ac:dyDescent="0.4">
      <c r="A3" s="35" t="s">
        <v>14</v>
      </c>
      <c r="B3" s="35" t="s">
        <v>15</v>
      </c>
      <c r="C3" s="35" t="s">
        <v>16</v>
      </c>
      <c r="D3" s="36" t="s">
        <v>17</v>
      </c>
      <c r="E3" s="35" t="s">
        <v>18</v>
      </c>
      <c r="F3" s="36" t="s">
        <v>17</v>
      </c>
      <c r="G3" s="35" t="s">
        <v>19</v>
      </c>
      <c r="H3" s="36" t="s">
        <v>17</v>
      </c>
    </row>
    <row r="4" spans="1:8" x14ac:dyDescent="0.4">
      <c r="A4" s="37" t="s">
        <v>20</v>
      </c>
      <c r="B4" s="37" t="s">
        <v>36</v>
      </c>
      <c r="C4" s="37"/>
      <c r="D4" s="38">
        <v>43844</v>
      </c>
      <c r="E4" s="37"/>
      <c r="F4" s="38"/>
      <c r="G4" s="37"/>
      <c r="H4" s="38"/>
    </row>
    <row r="5" spans="1:8" x14ac:dyDescent="0.4">
      <c r="A5" s="37" t="s">
        <v>20</v>
      </c>
      <c r="B5" s="37" t="s">
        <v>21</v>
      </c>
      <c r="C5" s="37"/>
      <c r="D5" s="38">
        <v>43848</v>
      </c>
      <c r="E5" s="37"/>
      <c r="F5" s="39"/>
      <c r="G5" s="37"/>
      <c r="H5" s="39"/>
    </row>
    <row r="6" spans="1:8" x14ac:dyDescent="0.4">
      <c r="A6" s="37" t="s">
        <v>38</v>
      </c>
      <c r="B6" s="37" t="s">
        <v>36</v>
      </c>
      <c r="C6" s="37"/>
      <c r="D6" s="39"/>
      <c r="E6" s="37"/>
      <c r="F6" s="38">
        <v>43852</v>
      </c>
      <c r="G6" s="37"/>
      <c r="H6" s="39"/>
    </row>
    <row r="7" spans="1:8" x14ac:dyDescent="0.4">
      <c r="A7" s="37" t="s">
        <v>20</v>
      </c>
      <c r="B7" s="37"/>
      <c r="C7" s="37"/>
      <c r="D7" s="39"/>
      <c r="E7" s="37"/>
      <c r="F7" s="39"/>
      <c r="G7" s="37"/>
      <c r="H7" s="39"/>
    </row>
    <row r="8" spans="1:8" x14ac:dyDescent="0.4">
      <c r="A8" s="37" t="s">
        <v>20</v>
      </c>
      <c r="B8" s="37"/>
      <c r="C8" s="37"/>
      <c r="D8" s="39"/>
      <c r="E8" s="37"/>
      <c r="F8" s="39"/>
      <c r="G8" s="37"/>
      <c r="H8" s="39"/>
    </row>
    <row r="9" spans="1:8" x14ac:dyDescent="0.4">
      <c r="A9" s="37" t="s">
        <v>20</v>
      </c>
      <c r="B9" s="37"/>
      <c r="C9" s="37"/>
      <c r="D9" s="39"/>
      <c r="E9" s="37"/>
      <c r="F9" s="39"/>
      <c r="G9" s="37"/>
      <c r="H9" s="39"/>
    </row>
    <row r="10" spans="1:8" x14ac:dyDescent="0.4">
      <c r="A10" s="37" t="s">
        <v>20</v>
      </c>
      <c r="B10" s="37"/>
      <c r="C10" s="37"/>
      <c r="D10" s="39"/>
      <c r="E10" s="37"/>
      <c r="F10" s="39"/>
      <c r="G10" s="37"/>
      <c r="H10" s="39"/>
    </row>
    <row r="11" spans="1:8" x14ac:dyDescent="0.4">
      <c r="A11" s="37" t="s">
        <v>20</v>
      </c>
      <c r="B11" s="37"/>
      <c r="C11" s="37"/>
      <c r="D11" s="39"/>
      <c r="E11" s="37"/>
      <c r="F11" s="39"/>
      <c r="G11" s="37"/>
      <c r="H11" s="39"/>
    </row>
    <row r="12" spans="1:8" x14ac:dyDescent="0.4">
      <c r="A12" s="34"/>
      <c r="B12" s="32"/>
      <c r="C12" s="32"/>
      <c r="D12" s="33"/>
      <c r="E12" s="32"/>
      <c r="F12" s="33"/>
      <c r="G12" s="32"/>
      <c r="H12" s="33"/>
    </row>
  </sheetData>
  <phoneticPr fontId="1"/>
  <pageMargins left="0.7" right="0.7" top="0.75" bottom="0.75" header="0.3" footer="0.3"/>
  <pageSetup paperSize="9" orientation="portrait" horizont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検証シート</vt:lpstr>
      <vt:lpstr>画像</vt:lpstr>
      <vt:lpstr>気づき</vt:lpstr>
      <vt:lpstr>検証終了通貨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user</cp:lastModifiedBy>
  <dcterms:created xsi:type="dcterms:W3CDTF">2020-09-18T03:10:57Z</dcterms:created>
  <dcterms:modified xsi:type="dcterms:W3CDTF">2022-01-21T19:20:09Z</dcterms:modified>
</cp:coreProperties>
</file>