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d.docs.live.net/62d1df4f65cd4730/デスクトップ/FX/CMA/検証/検証済/"/>
    </mc:Choice>
  </mc:AlternateContent>
  <xr:revisionPtr revIDLastSave="12" documentId="8_{1D32DA03-10D0-45EE-88D2-A501D6C5ADFF}" xr6:coauthVersionLast="47" xr6:coauthVersionMax="47" xr10:uidLastSave="{CB032B62-E024-4961-BB38-90F8F89FF39C}"/>
  <bookViews>
    <workbookView xWindow="8388" yWindow="720" windowWidth="11760" windowHeight="11640" xr2:uid="{00000000-000D-0000-FFFF-FFFF00000000}"/>
  </bookViews>
  <sheets>
    <sheet name="検証シート" sheetId="1" r:id="rId1"/>
    <sheet name="画像" sheetId="6" r:id="rId2"/>
    <sheet name="気づき" sheetId="5" r:id="rId3"/>
    <sheet name="検証終了通貨" sheetId="2" r:id="rId4"/>
  </sheets>
  <definedNames>
    <definedName name="_xlnm.Print_Area" localSheetId="0">検証シート!$A$1:$O$63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59" i="1" l="1"/>
  <c r="P15" i="1" l="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11" i="1"/>
  <c r="P12" i="1"/>
  <c r="P13" i="1"/>
  <c r="P14" i="1"/>
  <c r="P10" i="1"/>
  <c r="P60" i="1" l="1"/>
  <c r="K60" i="1" s="1"/>
  <c r="J9" i="1"/>
  <c r="F60" i="1"/>
  <c r="D60" i="1"/>
  <c r="D62" i="1" l="1"/>
  <c r="E62" i="1"/>
  <c r="F62" i="1"/>
  <c r="E60" i="1"/>
  <c r="I9" i="1" l="1"/>
  <c r="L10" i="1" s="1"/>
  <c r="H9" i="1"/>
  <c r="K10" i="1" s="1"/>
  <c r="G9" i="1"/>
  <c r="J10" i="1" s="1"/>
  <c r="F61" i="1"/>
  <c r="F63" i="1" s="1"/>
  <c r="E61" i="1"/>
  <c r="E63" i="1" s="1"/>
  <c r="D61" i="1"/>
  <c r="D63" i="1" s="1"/>
  <c r="M10" i="1" l="1"/>
  <c r="N10" i="1"/>
  <c r="O10" i="1"/>
  <c r="G10" i="1" l="1"/>
  <c r="I10" i="1"/>
  <c r="L11" i="1" s="1"/>
  <c r="O11" i="1" s="1"/>
  <c r="H10" i="1"/>
  <c r="K11" i="1" l="1"/>
  <c r="N11" i="1" s="1"/>
  <c r="H11" i="1" s="1"/>
  <c r="J11" i="1"/>
  <c r="M11" i="1" s="1"/>
  <c r="G11" i="1" s="1"/>
  <c r="I11" i="1"/>
  <c r="J12" i="1" l="1"/>
  <c r="M12" i="1" s="1"/>
  <c r="G12" i="1" s="1"/>
  <c r="J13" i="1" s="1"/>
  <c r="M13" i="1" s="1"/>
  <c r="G13" i="1" s="1"/>
  <c r="J14" i="1" s="1"/>
  <c r="M14" i="1" s="1"/>
  <c r="G14" i="1" s="1"/>
  <c r="J15" i="1" s="1"/>
  <c r="M15" i="1" s="1"/>
  <c r="G15" i="1" s="1"/>
  <c r="J16" i="1" s="1"/>
  <c r="M16" i="1" s="1"/>
  <c r="G16" i="1" s="1"/>
  <c r="J17" i="1" s="1"/>
  <c r="M17" i="1" s="1"/>
  <c r="G17" i="1" s="1"/>
  <c r="J18" i="1" s="1"/>
  <c r="M18" i="1" s="1"/>
  <c r="G18" i="1" s="1"/>
  <c r="J19" i="1" s="1"/>
  <c r="M19" i="1" s="1"/>
  <c r="G19" i="1" s="1"/>
  <c r="J20" i="1" s="1"/>
  <c r="M20" i="1" s="1"/>
  <c r="G20" i="1" s="1"/>
  <c r="J21" i="1" s="1"/>
  <c r="M21" i="1" s="1"/>
  <c r="G21" i="1" s="1"/>
  <c r="J22" i="1" s="1"/>
  <c r="M22" i="1" s="1"/>
  <c r="G22" i="1" s="1"/>
  <c r="J23" i="1" s="1"/>
  <c r="M23" i="1" s="1"/>
  <c r="G23" i="1" s="1"/>
  <c r="J24" i="1" s="1"/>
  <c r="M24" i="1" s="1"/>
  <c r="G24" i="1" s="1"/>
  <c r="J25" i="1" s="1"/>
  <c r="M25" i="1" s="1"/>
  <c r="G25" i="1" s="1"/>
  <c r="J26" i="1" s="1"/>
  <c r="M26" i="1" s="1"/>
  <c r="G26" i="1" s="1"/>
  <c r="J27" i="1" s="1"/>
  <c r="M27" i="1" s="1"/>
  <c r="G27" i="1" s="1"/>
  <c r="J28" i="1" s="1"/>
  <c r="M28" i="1" s="1"/>
  <c r="G28" i="1" s="1"/>
  <c r="J29" i="1" s="1"/>
  <c r="M29" i="1" s="1"/>
  <c r="G29" i="1" s="1"/>
  <c r="J30" i="1" s="1"/>
  <c r="M30" i="1" s="1"/>
  <c r="G30" i="1" s="1"/>
  <c r="J31" i="1" s="1"/>
  <c r="M31" i="1" s="1"/>
  <c r="G31" i="1" s="1"/>
  <c r="J32" i="1" s="1"/>
  <c r="M32" i="1" s="1"/>
  <c r="G32" i="1" s="1"/>
  <c r="J33" i="1" s="1"/>
  <c r="M33" i="1" s="1"/>
  <c r="G33" i="1" s="1"/>
  <c r="L12" i="1"/>
  <c r="O12" i="1" s="1"/>
  <c r="I12" i="1" s="1"/>
  <c r="K12" i="1"/>
  <c r="N12" i="1" s="1"/>
  <c r="H12" i="1" s="1"/>
  <c r="K13" i="1" s="1"/>
  <c r="N13" i="1" s="1"/>
  <c r="H13" i="1" s="1"/>
  <c r="K14" i="1" s="1"/>
  <c r="N14" i="1" s="1"/>
  <c r="H14" i="1" s="1"/>
  <c r="K15" i="1" s="1"/>
  <c r="N15" i="1" s="1"/>
  <c r="H15" i="1" s="1"/>
  <c r="K16" i="1" s="1"/>
  <c r="N16" i="1" s="1"/>
  <c r="H16" i="1" s="1"/>
  <c r="K17" i="1" s="1"/>
  <c r="N17" i="1" s="1"/>
  <c r="H17" i="1" s="1"/>
  <c r="K18" i="1" s="1"/>
  <c r="N18" i="1" s="1"/>
  <c r="H18" i="1" s="1"/>
  <c r="K19" i="1" s="1"/>
  <c r="N19" i="1" s="1"/>
  <c r="H19" i="1" s="1"/>
  <c r="K20" i="1" s="1"/>
  <c r="N20" i="1" s="1"/>
  <c r="H20" i="1" s="1"/>
  <c r="K21" i="1" s="1"/>
  <c r="N21" i="1" s="1"/>
  <c r="H21" i="1" s="1"/>
  <c r="K22" i="1" s="1"/>
  <c r="N22" i="1" s="1"/>
  <c r="H22" i="1" s="1"/>
  <c r="K23" i="1" s="1"/>
  <c r="N23" i="1" s="1"/>
  <c r="H23" i="1" s="1"/>
  <c r="K24" i="1" s="1"/>
  <c r="N24" i="1" s="1"/>
  <c r="H24" i="1" s="1"/>
  <c r="K25" i="1" s="1"/>
  <c r="N25" i="1" s="1"/>
  <c r="H25" i="1" s="1"/>
  <c r="K26" i="1" s="1"/>
  <c r="N26" i="1" s="1"/>
  <c r="H26" i="1" s="1"/>
  <c r="K27" i="1" l="1"/>
  <c r="N27" i="1" s="1"/>
  <c r="H27" i="1" s="1"/>
  <c r="K28" i="1" s="1"/>
  <c r="N28" i="1" s="1"/>
  <c r="H28" i="1" s="1"/>
  <c r="K29" i="1" s="1"/>
  <c r="N29" i="1" s="1"/>
  <c r="H29" i="1" s="1"/>
  <c r="K30" i="1" s="1"/>
  <c r="N30" i="1" s="1"/>
  <c r="H30" i="1" s="1"/>
  <c r="K31" i="1" s="1"/>
  <c r="N31" i="1" s="1"/>
  <c r="H31" i="1" s="1"/>
  <c r="K32" i="1" s="1"/>
  <c r="N32" i="1" s="1"/>
  <c r="H32" i="1" s="1"/>
  <c r="K33" i="1" s="1"/>
  <c r="N33" i="1" s="1"/>
  <c r="H33" i="1" s="1"/>
  <c r="K34" i="1" s="1"/>
  <c r="N34" i="1" s="1"/>
  <c r="H34" i="1" s="1"/>
  <c r="J34" i="1"/>
  <c r="M34" i="1" s="1"/>
  <c r="G34" i="1" s="1"/>
  <c r="L13" i="1"/>
  <c r="O13" i="1" s="1"/>
  <c r="I13" i="1" s="1"/>
  <c r="L14" i="1" s="1"/>
  <c r="O14" i="1" s="1"/>
  <c r="I14" i="1" s="1"/>
  <c r="L15" i="1" s="1"/>
  <c r="O15" i="1" s="1"/>
  <c r="I15" i="1" s="1"/>
  <c r="L16" i="1" s="1"/>
  <c r="O16" i="1" s="1"/>
  <c r="I16" i="1" s="1"/>
  <c r="L17" i="1" s="1"/>
  <c r="O17" i="1" s="1"/>
  <c r="I17" i="1" s="1"/>
  <c r="L18" i="1" s="1"/>
  <c r="O18" i="1" s="1"/>
  <c r="I18" i="1" s="1"/>
  <c r="L19" i="1" s="1"/>
  <c r="O19" i="1" s="1"/>
  <c r="I19" i="1" s="1"/>
  <c r="L20" i="1" s="1"/>
  <c r="O20" i="1" s="1"/>
  <c r="I20" i="1" s="1"/>
  <c r="L21" i="1" s="1"/>
  <c r="O21" i="1" s="1"/>
  <c r="I21" i="1" s="1"/>
  <c r="L22" i="1" s="1"/>
  <c r="O22" i="1" s="1"/>
  <c r="I22" i="1" s="1"/>
  <c r="L23" i="1" l="1"/>
  <c r="O23" i="1" s="1"/>
  <c r="I23" i="1" s="1"/>
  <c r="L24" i="1" s="1"/>
  <c r="O24" i="1" s="1"/>
  <c r="I24" i="1" s="1"/>
  <c r="L25" i="1" s="1"/>
  <c r="O25" i="1" s="1"/>
  <c r="I25" i="1" s="1"/>
  <c r="L26" i="1" s="1"/>
  <c r="O26" i="1" s="1"/>
  <c r="I26" i="1" s="1"/>
  <c r="L27" i="1" s="1"/>
  <c r="O27" i="1" s="1"/>
  <c r="I27" i="1" s="1"/>
  <c r="L28" i="1" s="1"/>
  <c r="O28" i="1" s="1"/>
  <c r="I28" i="1" s="1"/>
  <c r="L29" i="1" s="1"/>
  <c r="O29" i="1" s="1"/>
  <c r="I29" i="1" s="1"/>
  <c r="L30" i="1" s="1"/>
  <c r="O30" i="1" s="1"/>
  <c r="I30" i="1" s="1"/>
  <c r="L31" i="1" s="1"/>
  <c r="O31" i="1" s="1"/>
  <c r="I31" i="1" s="1"/>
  <c r="L32" i="1" s="1"/>
  <c r="O32" i="1" s="1"/>
  <c r="I32" i="1" s="1"/>
  <c r="L33" i="1" s="1"/>
  <c r="O33" i="1" s="1"/>
  <c r="I33" i="1" s="1"/>
  <c r="L34" i="1" s="1"/>
  <c r="O34" i="1" s="1"/>
  <c r="I34" i="1" s="1"/>
  <c r="L35" i="1" s="1"/>
  <c r="O35" i="1" s="1"/>
  <c r="I35" i="1" s="1"/>
  <c r="K35" i="1"/>
  <c r="N35" i="1" s="1"/>
  <c r="H35" i="1" s="1"/>
  <c r="J35" i="1"/>
  <c r="M35" i="1" s="1"/>
  <c r="G35" i="1" s="1"/>
  <c r="J36" i="1" l="1"/>
  <c r="M36" i="1" s="1"/>
  <c r="G36" i="1" s="1"/>
  <c r="L36" i="1"/>
  <c r="O36" i="1" s="1"/>
  <c r="I36" i="1" s="1"/>
  <c r="K36" i="1"/>
  <c r="N36" i="1" s="1"/>
  <c r="H36" i="1" s="1"/>
  <c r="L37" i="1" l="1"/>
  <c r="O37" i="1" s="1"/>
  <c r="I37" i="1" s="1"/>
  <c r="K37" i="1"/>
  <c r="N37" i="1" s="1"/>
  <c r="H37" i="1" s="1"/>
  <c r="J37" i="1"/>
  <c r="M37" i="1" s="1"/>
  <c r="G37" i="1" s="1"/>
  <c r="J38" i="1" l="1"/>
  <c r="M38" i="1" s="1"/>
  <c r="G38" i="1" s="1"/>
  <c r="K38" i="1"/>
  <c r="N38" i="1" s="1"/>
  <c r="H38" i="1" s="1"/>
  <c r="L38" i="1"/>
  <c r="O38" i="1" s="1"/>
  <c r="I38" i="1" l="1"/>
  <c r="K39" i="1"/>
  <c r="N39" i="1" s="1"/>
  <c r="H39" i="1" s="1"/>
  <c r="J39" i="1"/>
  <c r="M39" i="1" s="1"/>
  <c r="K40" i="1" l="1"/>
  <c r="N40" i="1" s="1"/>
  <c r="H40" i="1" s="1"/>
  <c r="G39" i="1"/>
  <c r="L39" i="1"/>
  <c r="O39" i="1" s="1"/>
  <c r="K41" i="1" l="1"/>
  <c r="N41" i="1" s="1"/>
  <c r="H41" i="1" s="1"/>
  <c r="I39" i="1"/>
  <c r="J40" i="1"/>
  <c r="M40" i="1" s="1"/>
  <c r="G40" i="1" l="1"/>
  <c r="K42" i="1"/>
  <c r="N42" i="1" s="1"/>
  <c r="H42" i="1" s="1"/>
  <c r="L40" i="1"/>
  <c r="O40" i="1" s="1"/>
  <c r="I40" i="1" s="1"/>
  <c r="L41" i="1" l="1"/>
  <c r="O41" i="1" s="1"/>
  <c r="I41" i="1" s="1"/>
  <c r="K43" i="1"/>
  <c r="N43" i="1" s="1"/>
  <c r="H43" i="1" s="1"/>
  <c r="J41" i="1"/>
  <c r="M41" i="1" s="1"/>
  <c r="K44" i="1" l="1"/>
  <c r="N44" i="1" s="1"/>
  <c r="H44" i="1" s="1"/>
  <c r="L42" i="1"/>
  <c r="O42" i="1" s="1"/>
  <c r="I42" i="1" s="1"/>
  <c r="G41" i="1"/>
  <c r="L43" i="1" l="1"/>
  <c r="O43" i="1" s="1"/>
  <c r="I43" i="1" s="1"/>
  <c r="J42" i="1"/>
  <c r="M42" i="1" s="1"/>
  <c r="G42" i="1" s="1"/>
  <c r="K45" i="1"/>
  <c r="N45" i="1" s="1"/>
  <c r="H45" i="1" s="1"/>
  <c r="K46" i="1" l="1"/>
  <c r="N46" i="1" s="1"/>
  <c r="H46" i="1" s="1"/>
  <c r="J43" i="1"/>
  <c r="M43" i="1" s="1"/>
  <c r="G43" i="1" s="1"/>
  <c r="L44" i="1"/>
  <c r="O44" i="1" s="1"/>
  <c r="I44" i="1" s="1"/>
  <c r="L45" i="1" l="1"/>
  <c r="O45" i="1" s="1"/>
  <c r="I45" i="1" s="1"/>
  <c r="J44" i="1"/>
  <c r="M44" i="1" s="1"/>
  <c r="G44" i="1" s="1"/>
  <c r="K47" i="1"/>
  <c r="N47" i="1" s="1"/>
  <c r="H47" i="1" s="1"/>
  <c r="K48" i="1" l="1"/>
  <c r="N48" i="1" s="1"/>
  <c r="H48" i="1" s="1"/>
  <c r="J45" i="1"/>
  <c r="M45" i="1" s="1"/>
  <c r="G45" i="1" s="1"/>
  <c r="L46" i="1"/>
  <c r="O46" i="1" s="1"/>
  <c r="I46" i="1" s="1"/>
  <c r="L47" i="1" l="1"/>
  <c r="O47" i="1" s="1"/>
  <c r="I47" i="1" s="1"/>
  <c r="J46" i="1"/>
  <c r="M46" i="1" s="1"/>
  <c r="G46" i="1" s="1"/>
  <c r="K49" i="1"/>
  <c r="N49" i="1" s="1"/>
  <c r="H49" i="1" s="1"/>
  <c r="K50" i="1" l="1"/>
  <c r="N50" i="1" s="1"/>
  <c r="H50" i="1" s="1"/>
  <c r="J47" i="1"/>
  <c r="M47" i="1" s="1"/>
  <c r="G47" i="1" s="1"/>
  <c r="L48" i="1"/>
  <c r="O48" i="1" s="1"/>
  <c r="I48" i="1" s="1"/>
  <c r="L49" i="1" l="1"/>
  <c r="O49" i="1" s="1"/>
  <c r="I49" i="1" s="1"/>
  <c r="J48" i="1"/>
  <c r="M48" i="1" s="1"/>
  <c r="G48" i="1" s="1"/>
  <c r="K51" i="1"/>
  <c r="N51" i="1" s="1"/>
  <c r="H51" i="1" s="1"/>
  <c r="K52" i="1" l="1"/>
  <c r="N52" i="1" s="1"/>
  <c r="H52" i="1" s="1"/>
  <c r="J49" i="1"/>
  <c r="M49" i="1" s="1"/>
  <c r="G49" i="1" s="1"/>
  <c r="L50" i="1"/>
  <c r="O50" i="1" s="1"/>
  <c r="I50" i="1" s="1"/>
  <c r="L51" i="1" l="1"/>
  <c r="O51" i="1" s="1"/>
  <c r="I51" i="1" s="1"/>
  <c r="J50" i="1"/>
  <c r="M50" i="1" s="1"/>
  <c r="G50" i="1" s="1"/>
  <c r="K53" i="1"/>
  <c r="N53" i="1" s="1"/>
  <c r="H53" i="1" s="1"/>
  <c r="K54" i="1" l="1"/>
  <c r="N54" i="1" s="1"/>
  <c r="H54" i="1" s="1"/>
  <c r="J51" i="1"/>
  <c r="M51" i="1" s="1"/>
  <c r="G51" i="1" s="1"/>
  <c r="L52" i="1"/>
  <c r="O52" i="1" s="1"/>
  <c r="I52" i="1" s="1"/>
  <c r="L53" i="1" l="1"/>
  <c r="O53" i="1" s="1"/>
  <c r="I53" i="1" s="1"/>
  <c r="J52" i="1"/>
  <c r="M52" i="1" s="1"/>
  <c r="G52" i="1" s="1"/>
  <c r="K55" i="1"/>
  <c r="N55" i="1" s="1"/>
  <c r="H55" i="1" s="1"/>
  <c r="K56" i="1" l="1"/>
  <c r="N56" i="1" s="1"/>
  <c r="H56" i="1" s="1"/>
  <c r="J53" i="1"/>
  <c r="M53" i="1" s="1"/>
  <c r="G53" i="1" s="1"/>
  <c r="L54" i="1"/>
  <c r="O54" i="1" s="1"/>
  <c r="I54" i="1" s="1"/>
  <c r="L55" i="1" l="1"/>
  <c r="O55" i="1" s="1"/>
  <c r="I55" i="1" s="1"/>
  <c r="K57" i="1"/>
  <c r="N57" i="1" s="1"/>
  <c r="H57" i="1" s="1"/>
  <c r="J54" i="1"/>
  <c r="M54" i="1" s="1"/>
  <c r="G54" i="1" s="1"/>
  <c r="J55" i="1" l="1"/>
  <c r="M55" i="1" s="1"/>
  <c r="G55" i="1" s="1"/>
  <c r="L56" i="1"/>
  <c r="O56" i="1" s="1"/>
  <c r="I56" i="1" s="1"/>
  <c r="K58" i="1"/>
  <c r="N58" i="1" s="1"/>
  <c r="H58" i="1" s="1"/>
  <c r="K59" i="1" s="1"/>
  <c r="N59" i="1" s="1"/>
  <c r="H59" i="1" s="1"/>
  <c r="L57" i="1" l="1"/>
  <c r="O57" i="1" s="1"/>
  <c r="I57" i="1" s="1"/>
  <c r="J56" i="1"/>
  <c r="M56" i="1" s="1"/>
  <c r="G56" i="1" s="1"/>
  <c r="J57" i="1" l="1"/>
  <c r="M57" i="1" s="1"/>
  <c r="G57" i="1" s="1"/>
  <c r="L58" i="1"/>
  <c r="O58" i="1" s="1"/>
  <c r="I58" i="1" s="1"/>
  <c r="L59" i="1" s="1"/>
  <c r="O59" i="1" s="1"/>
  <c r="I59" i="1" s="1"/>
  <c r="J58" i="1" l="1"/>
  <c r="M58" i="1" s="1"/>
  <c r="G58" i="1" s="1"/>
  <c r="J59" i="1" s="1"/>
  <c r="M59" i="1" s="1"/>
  <c r="G59" i="1" s="1"/>
  <c r="N60" i="1" l="1"/>
  <c r="H60" i="1" s="1"/>
  <c r="H62" i="1" s="1"/>
  <c r="K62" i="1" s="1"/>
  <c r="M60" i="1" l="1"/>
  <c r="G60" i="1" s="1"/>
  <c r="G62" i="1" s="1"/>
  <c r="J62" i="1" s="1"/>
  <c r="O60" i="1" l="1"/>
  <c r="I60" i="1" s="1"/>
  <c r="I62" i="1" s="1"/>
  <c r="L62" i="1" s="1"/>
</calcChain>
</file>

<file path=xl/sharedStrings.xml><?xml version="1.0" encoding="utf-8"?>
<sst xmlns="http://schemas.openxmlformats.org/spreadsheetml/2006/main" count="108" uniqueCount="92">
  <si>
    <t>No.</t>
    <phoneticPr fontId="1"/>
  </si>
  <si>
    <t>エントリー</t>
    <phoneticPr fontId="1"/>
  </si>
  <si>
    <t>日付</t>
    <rPh sb="0" eb="2">
      <t>ヒヅケ</t>
    </rPh>
    <phoneticPr fontId="1"/>
  </si>
  <si>
    <t>残金（円)</t>
    <rPh sb="0" eb="2">
      <t>ザンキン</t>
    </rPh>
    <rPh sb="3" eb="4">
      <t>エン</t>
    </rPh>
    <phoneticPr fontId="1"/>
  </si>
  <si>
    <t>勝率</t>
    <rPh sb="0" eb="2">
      <t>ショウリツ</t>
    </rPh>
    <phoneticPr fontId="1"/>
  </si>
  <si>
    <t>勝数</t>
    <rPh sb="0" eb="1">
      <t>カ</t>
    </rPh>
    <rPh sb="1" eb="2">
      <t>スウ</t>
    </rPh>
    <phoneticPr fontId="1"/>
  </si>
  <si>
    <t>負数</t>
    <rPh sb="0" eb="1">
      <t>マ</t>
    </rPh>
    <rPh sb="1" eb="2">
      <t>スウ</t>
    </rPh>
    <phoneticPr fontId="1"/>
  </si>
  <si>
    <t>通貨ペア</t>
    <rPh sb="0" eb="2">
      <t>ツウカ</t>
    </rPh>
    <phoneticPr fontId="1"/>
  </si>
  <si>
    <t>時間足</t>
    <rPh sb="0" eb="2">
      <t>ジカン</t>
    </rPh>
    <rPh sb="2" eb="3">
      <t>アシ</t>
    </rPh>
    <phoneticPr fontId="1"/>
  </si>
  <si>
    <t>当初</t>
    <rPh sb="0" eb="2">
      <t>トウショ</t>
    </rPh>
    <phoneticPr fontId="1"/>
  </si>
  <si>
    <t>当初資金</t>
    <rPh sb="0" eb="2">
      <t>トウショ</t>
    </rPh>
    <rPh sb="2" eb="4">
      <t>シキン</t>
    </rPh>
    <phoneticPr fontId="1"/>
  </si>
  <si>
    <t>エントリー理由</t>
    <rPh sb="5" eb="7">
      <t>リユウ</t>
    </rPh>
    <phoneticPr fontId="1"/>
  </si>
  <si>
    <t>決済理由</t>
    <rPh sb="0" eb="2">
      <t>ケッサイ</t>
    </rPh>
    <rPh sb="2" eb="4">
      <t>リユウ</t>
    </rPh>
    <phoneticPr fontId="1"/>
  </si>
  <si>
    <t>検証終了通貨</t>
    <rPh sb="0" eb="2">
      <t>ケンショウ</t>
    </rPh>
    <rPh sb="2" eb="4">
      <t>シュウリョウ</t>
    </rPh>
    <rPh sb="4" eb="6">
      <t>ツウカ</t>
    </rPh>
    <phoneticPr fontId="5"/>
  </si>
  <si>
    <t>ルール</t>
    <phoneticPr fontId="5"/>
  </si>
  <si>
    <t>通貨ペア</t>
    <rPh sb="0" eb="2">
      <t>ツウカ</t>
    </rPh>
    <phoneticPr fontId="5"/>
  </si>
  <si>
    <t>日足</t>
    <rPh sb="0" eb="2">
      <t>ヒアシ</t>
    </rPh>
    <phoneticPr fontId="5"/>
  </si>
  <si>
    <t>終了日</t>
    <rPh sb="0" eb="3">
      <t>シュウリョウビ</t>
    </rPh>
    <phoneticPr fontId="5"/>
  </si>
  <si>
    <t>4Ｈ足</t>
    <rPh sb="2" eb="3">
      <t>アシ</t>
    </rPh>
    <phoneticPr fontId="5"/>
  </si>
  <si>
    <t>１Ｈ足</t>
    <rPh sb="2" eb="3">
      <t>アシ</t>
    </rPh>
    <phoneticPr fontId="5"/>
  </si>
  <si>
    <t>PB</t>
    <phoneticPr fontId="5"/>
  </si>
  <si>
    <t>損益額</t>
    <rPh sb="0" eb="2">
      <t>ソンエキ</t>
    </rPh>
    <rPh sb="2" eb="3">
      <t>ガク</t>
    </rPh>
    <phoneticPr fontId="1"/>
  </si>
  <si>
    <r>
      <rPr>
        <b/>
        <sz val="11"/>
        <color theme="1"/>
        <rFont val="游ゴシック"/>
        <family val="3"/>
        <charset val="128"/>
        <scheme val="minor"/>
      </rPr>
      <t>決済</t>
    </r>
    <r>
      <rPr>
        <b/>
        <sz val="9"/>
        <color theme="1"/>
        <rFont val="游ゴシック"/>
        <family val="3"/>
        <charset val="128"/>
        <scheme val="minor"/>
      </rPr>
      <t>(利確:1.27~2, 損切:-1,引分:0)</t>
    </r>
    <rPh sb="0" eb="2">
      <t>ケッサイ</t>
    </rPh>
    <rPh sb="3" eb="4">
      <t>リ</t>
    </rPh>
    <rPh sb="4" eb="5">
      <t>カク</t>
    </rPh>
    <rPh sb="14" eb="16">
      <t>ソンギリ</t>
    </rPh>
    <rPh sb="20" eb="22">
      <t>ヒキワケ</t>
    </rPh>
    <phoneticPr fontId="1"/>
  </si>
  <si>
    <t>気付き　質問</t>
  </si>
  <si>
    <t>感想</t>
  </si>
  <si>
    <t>今後</t>
  </si>
  <si>
    <t>買い1／売り2</t>
    <rPh sb="0" eb="1">
      <t>カ</t>
    </rPh>
    <rPh sb="4" eb="5">
      <t>ウ</t>
    </rPh>
    <phoneticPr fontId="1"/>
  </si>
  <si>
    <t>利益率</t>
    <rPh sb="0" eb="2">
      <t>リエキ</t>
    </rPh>
    <rPh sb="2" eb="3">
      <t>リツ</t>
    </rPh>
    <phoneticPr fontId="1"/>
  </si>
  <si>
    <t>期間</t>
    <rPh sb="0" eb="2">
      <t>キカン</t>
    </rPh>
    <phoneticPr fontId="1"/>
  </si>
  <si>
    <t>日</t>
    <rPh sb="0" eb="1">
      <t>ヒ</t>
    </rPh>
    <phoneticPr fontId="1"/>
  </si>
  <si>
    <t>月利</t>
    <rPh sb="0" eb="2">
      <t>ゲツリ</t>
    </rPh>
    <phoneticPr fontId="1"/>
  </si>
  <si>
    <t>引分</t>
    <rPh sb="0" eb="2">
      <t>ヒキワケ</t>
    </rPh>
    <phoneticPr fontId="1"/>
  </si>
  <si>
    <t>10MA・20MAの両方の上側にキャンドルがあれば買い方向、下側なら売り方向。MAに触れてPB出現でエントリー待ち、</t>
    <phoneticPr fontId="1"/>
  </si>
  <si>
    <t>PB高値or安値ブレイクでエントリー。</t>
    <phoneticPr fontId="1"/>
  </si>
  <si>
    <t>USAJPY</t>
    <phoneticPr fontId="5"/>
  </si>
  <si>
    <t>〇</t>
    <phoneticPr fontId="1"/>
  </si>
  <si>
    <t>EURJPY</t>
    <phoneticPr fontId="1"/>
  </si>
  <si>
    <t>EURUSD</t>
    <phoneticPr fontId="1"/>
  </si>
  <si>
    <t>2015.01.09 00:00</t>
  </si>
  <si>
    <t>2015.01.28 16:00</t>
  </si>
  <si>
    <t>2015.02.02 04:00</t>
  </si>
  <si>
    <t>2015.02.16 08:00</t>
  </si>
  <si>
    <t>2015.03.05 12:00</t>
  </si>
  <si>
    <t>2015.03.18 12:00</t>
  </si>
  <si>
    <t>2015.03.23 08:00</t>
  </si>
  <si>
    <t>2015.06.01 04:00</t>
  </si>
  <si>
    <t>2015.06.08 08:00</t>
  </si>
  <si>
    <t>2015.07.16 00:00</t>
  </si>
  <si>
    <t>2015.07.30 12:00</t>
  </si>
  <si>
    <t>2015.08.19 08:00</t>
  </si>
  <si>
    <t>2015.09.11 12:00</t>
  </si>
  <si>
    <t>2015.10.20 04:00</t>
  </si>
  <si>
    <t>2015.11.03 04:00</t>
  </si>
  <si>
    <t>2015.11.24 00:00</t>
  </si>
  <si>
    <t>2015.12.11 08:00</t>
  </si>
  <si>
    <t>2015.12.16 12:00</t>
  </si>
  <si>
    <t>2016.01.14 16:00</t>
  </si>
  <si>
    <t>2016.01.27 08:00</t>
  </si>
  <si>
    <t>2016.02.05 00:00</t>
  </si>
  <si>
    <t>2016.02.12 04:00</t>
  </si>
  <si>
    <t>2016.02.26 16:00</t>
  </si>
  <si>
    <t>2016.03.17 12:00</t>
  </si>
  <si>
    <t>2016.03.18 20:00</t>
  </si>
  <si>
    <t>2016.03.23 08:00</t>
  </si>
  <si>
    <t>2016.03.29 16:00</t>
  </si>
  <si>
    <t>2016.04.20 08:00</t>
  </si>
  <si>
    <t>2016.04.20 16:00</t>
  </si>
  <si>
    <t>2016.05.03 16:00</t>
  </si>
  <si>
    <t>2016.05.27 00:00</t>
  </si>
  <si>
    <t>2016.07.28 12:00</t>
  </si>
  <si>
    <t>2016.08.04 08:00</t>
  </si>
  <si>
    <t>2016.08.22 20:00</t>
  </si>
  <si>
    <t>2016.09.02 12:00</t>
  </si>
  <si>
    <t>2016.09.08 00:00</t>
  </si>
  <si>
    <t>2016.10.10 00:00</t>
  </si>
  <si>
    <t>2016.10.26 12:00</t>
  </si>
  <si>
    <t>2016.11.25 12:00</t>
  </si>
  <si>
    <t>2016.12.08 04:00</t>
  </si>
  <si>
    <t>2017.01.11 08:00</t>
  </si>
  <si>
    <t>2017.02.03 20:00</t>
  </si>
  <si>
    <t>2017.03.03 04:00</t>
  </si>
  <si>
    <t>2017.03.30 04:00</t>
  </si>
  <si>
    <t>2017.04.10 16:00</t>
  </si>
  <si>
    <t>2017.04.14 04:00</t>
  </si>
  <si>
    <t>2017.05.10 00:00</t>
  </si>
  <si>
    <t>2017.05.23 08:00</t>
  </si>
  <si>
    <t>2017.05.23 16:00</t>
  </si>
  <si>
    <t>2017.05.23 20:00</t>
  </si>
  <si>
    <t>フィボナッチターゲット1.27, 1.5, 2.0で決済。</t>
    <phoneticPr fontId="1"/>
  </si>
  <si>
    <t>H4</t>
    <phoneticPr fontId="1"/>
  </si>
  <si>
    <t>・USDJPY同様月2回弱ぐらいしか発生しないがプラスにはなっている。
・利確条件2.0が勝率は一番低いが利益率は一番高い。
　(勝率42％利益率127％月利0.9％）</t>
    <rPh sb="7" eb="9">
      <t>ドウヨウ</t>
    </rPh>
    <rPh sb="9" eb="10">
      <t>ツキ</t>
    </rPh>
    <rPh sb="11" eb="12">
      <t>カイ</t>
    </rPh>
    <rPh sb="12" eb="13">
      <t>ジャク</t>
    </rPh>
    <rPh sb="18" eb="20">
      <t>ハッセイ</t>
    </rPh>
    <rPh sb="37" eb="41">
      <t>リカクジョウケン</t>
    </rPh>
    <rPh sb="45" eb="47">
      <t>ショウリツ</t>
    </rPh>
    <rPh sb="48" eb="51">
      <t>イチバンヒク</t>
    </rPh>
    <rPh sb="53" eb="56">
      <t>リエキリツ</t>
    </rPh>
    <rPh sb="57" eb="60">
      <t>イチバンタカ</t>
    </rPh>
    <rPh sb="65" eb="67">
      <t>ショウリツ</t>
    </rPh>
    <rPh sb="70" eb="73">
      <t>リエキリツ</t>
    </rPh>
    <rPh sb="77" eb="79">
      <t>ゲツリ</t>
    </rPh>
    <phoneticPr fontId="1"/>
  </si>
  <si>
    <t>・とりあえず他の通貨ペアの検証を終えてから総合的に判断したいと思います。</t>
    <rPh sb="6" eb="7">
      <t>タ</t>
    </rPh>
    <rPh sb="8" eb="10">
      <t>ツウカ</t>
    </rPh>
    <rPh sb="13" eb="15">
      <t>ケンショウ</t>
    </rPh>
    <rPh sb="16" eb="17">
      <t>オ</t>
    </rPh>
    <rPh sb="21" eb="24">
      <t>ソウゴウテキ</t>
    </rPh>
    <rPh sb="25" eb="27">
      <t>ハンダン</t>
    </rPh>
    <rPh sb="31" eb="32">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</si>
</sst>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d;@"/>
    <numFmt numFmtId="177" formatCode="#,##0_);[Red]\(#,##0\)"/>
    <numFmt numFmtId="178" formatCode="#,##0_ "/>
    <numFmt numFmtId="179" formatCode="0.0%"/>
    <numFmt numFmtId="180" formatCode="&quot;損失上限（リスク&quot;\ 0\ &quot;%）&quot;"/>
    <numFmt numFmtId="181" formatCode="0.00_ ;[Red]\-0.00\ "/>
    <numFmt numFmtId="182" formatCode="yyyy/mm/dd"/>
  </numFmts>
  <fonts count="1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4"/>
      <color indexed="8"/>
      <name val="ＭＳ Ｐゴシック"/>
      <family val="3"/>
      <charset val="128"/>
    </font>
    <font>
      <sz val="6"/>
      <name val="ＭＳ Ｐゴシック"/>
      <family val="3"/>
      <charset val="128"/>
    </font>
    <font>
      <sz val="14"/>
      <color indexed="8"/>
      <name val="ＭＳ Ｐゴシック"/>
      <family val="3"/>
      <charset val="128"/>
    </font>
    <font>
      <b/>
      <sz val="14"/>
      <color rgb="FFFF0000"/>
      <name val="ＭＳ Ｐゴシック"/>
      <family val="3"/>
      <charset val="128"/>
    </font>
    <font>
      <sz val="11"/>
      <color theme="1"/>
      <name val="游ゴシック"/>
      <family val="2"/>
      <charset val="128"/>
      <scheme val="minor"/>
    </font>
    <font>
      <b/>
      <sz val="9"/>
      <color theme="1"/>
      <name val="游ゴシック"/>
      <family val="3"/>
      <charset val="128"/>
      <scheme val="minor"/>
    </font>
    <font>
      <sz val="11"/>
      <color indexed="8"/>
      <name val="ＭＳ Ｐゴシック"/>
      <family val="3"/>
      <charset val="128"/>
    </font>
    <font>
      <b/>
      <sz val="12"/>
      <color indexed="8"/>
      <name val="ＭＳ Ｐゴシック"/>
      <family val="3"/>
      <charset val="128"/>
    </font>
    <font>
      <sz val="11"/>
      <name val="游ゴシック"/>
      <family val="2"/>
      <charset val="128"/>
      <scheme val="minor"/>
    </font>
    <font>
      <b/>
      <sz val="11"/>
      <name val="游ゴシック"/>
      <family val="3"/>
      <charset val="128"/>
      <scheme val="minor"/>
    </font>
    <font>
      <sz val="11"/>
      <color theme="0" tint="-4.9989318521683403E-2"/>
      <name val="游ゴシック"/>
      <family val="2"/>
      <charset val="128"/>
      <scheme val="minor"/>
    </font>
    <font>
      <b/>
      <sz val="11"/>
      <color indexed="8"/>
      <name val="ＭＳ Ｐゴシック"/>
      <family val="3"/>
      <charset val="128"/>
    </font>
    <font>
      <sz val="11"/>
      <color theme="1"/>
      <name val="Segoe UI Symbol"/>
      <family val="2"/>
      <charset val="1"/>
    </font>
  </fonts>
  <fills count="3">
    <fill>
      <patternFill patternType="none"/>
    </fill>
    <fill>
      <patternFill patternType="gray125"/>
    </fill>
    <fill>
      <patternFill patternType="solid">
        <fgColor theme="8" tint="0.39997558519241921"/>
        <bgColor indexed="64"/>
      </patternFill>
    </fill>
  </fills>
  <borders count="30">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s>
  <cellStyleXfs count="4">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9" fontId="8" fillId="0" borderId="0" applyFont="0" applyFill="0" applyBorder="0" applyAlignment="0" applyProtection="0">
      <alignment vertical="center"/>
    </xf>
  </cellStyleXfs>
  <cellXfs count="117">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0" fillId="0" borderId="9"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177" fontId="3" fillId="0" borderId="12" xfId="0" applyNumberFormat="1" applyFont="1" applyBorder="1">
      <alignment vertical="center"/>
    </xf>
    <xf numFmtId="177" fontId="0" fillId="0" borderId="13" xfId="0" applyNumberFormat="1" applyBorder="1">
      <alignment vertical="center"/>
    </xf>
    <xf numFmtId="177" fontId="0" fillId="0" borderId="14" xfId="0" applyNumberFormat="1" applyBorder="1">
      <alignment vertical="center"/>
    </xf>
    <xf numFmtId="0" fontId="2" fillId="0" borderId="10" xfId="0" applyFont="1" applyBorder="1">
      <alignment vertical="center"/>
    </xf>
    <xf numFmtId="0" fontId="2" fillId="0" borderId="11" xfId="0" applyFont="1" applyBorder="1">
      <alignment vertical="center"/>
    </xf>
    <xf numFmtId="0" fontId="3" fillId="0" borderId="2" xfId="0" applyFont="1" applyBorder="1">
      <alignment vertical="center"/>
    </xf>
    <xf numFmtId="178" fontId="0" fillId="0" borderId="0" xfId="0" applyNumberFormat="1">
      <alignmen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2" borderId="15" xfId="0" applyFont="1" applyFill="1" applyBorder="1" applyAlignment="1">
      <alignment horizontal="center" vertical="center"/>
    </xf>
    <xf numFmtId="0" fontId="7" fillId="2" borderId="15" xfId="0" applyFont="1" applyFill="1" applyBorder="1" applyAlignment="1">
      <alignment horizontal="center" vertical="center"/>
    </xf>
    <xf numFmtId="0" fontId="4" fillId="0" borderId="15" xfId="0" applyFont="1" applyBorder="1" applyAlignment="1">
      <alignment horizontal="center" vertical="center"/>
    </xf>
    <xf numFmtId="14" fontId="7" fillId="0" borderId="15" xfId="0" applyNumberFormat="1" applyFont="1" applyBorder="1" applyAlignment="1">
      <alignment horizontal="center" vertical="center"/>
    </xf>
    <xf numFmtId="0" fontId="7" fillId="0" borderId="15" xfId="0" applyFont="1" applyBorder="1" applyAlignment="1">
      <alignment horizontal="center" vertical="center"/>
    </xf>
    <xf numFmtId="177" fontId="0" fillId="0" borderId="0" xfId="0" applyNumberFormat="1">
      <alignment vertical="center"/>
    </xf>
    <xf numFmtId="0" fontId="0" fillId="0" borderId="2" xfId="0" applyBorder="1" applyAlignment="1">
      <alignment horizontal="center" vertical="center"/>
    </xf>
    <xf numFmtId="0" fontId="10" fillId="0" borderId="0" xfId="2">
      <alignment vertical="center"/>
    </xf>
    <xf numFmtId="0" fontId="11" fillId="0" borderId="0" xfId="2" applyFont="1" applyAlignment="1">
      <alignment horizontal="center" vertical="center"/>
    </xf>
    <xf numFmtId="0" fontId="9" fillId="0" borderId="11" xfId="0" applyFont="1" applyBorder="1">
      <alignment vertical="center"/>
    </xf>
    <xf numFmtId="179" fontId="2" fillId="0" borderId="12" xfId="3" applyNumberFormat="1" applyFont="1" applyBorder="1">
      <alignment vertical="center"/>
    </xf>
    <xf numFmtId="179" fontId="2" fillId="0" borderId="2" xfId="3" applyNumberFormat="1" applyFont="1" applyBorder="1">
      <alignment vertical="center"/>
    </xf>
    <xf numFmtId="0" fontId="2" fillId="0" borderId="2" xfId="0" applyFont="1" applyBorder="1" applyAlignment="1">
      <alignment horizontal="center" vertical="center"/>
    </xf>
    <xf numFmtId="38" fontId="13" fillId="0" borderId="12" xfId="1" applyFont="1" applyFill="1" applyBorder="1">
      <alignment vertical="center"/>
    </xf>
    <xf numFmtId="0" fontId="13" fillId="0" borderId="14" xfId="0" applyFont="1" applyBorder="1">
      <alignment vertical="center"/>
    </xf>
    <xf numFmtId="177" fontId="0" fillId="0" borderId="12" xfId="0" applyNumberFormat="1" applyFill="1" applyBorder="1">
      <alignment vertical="center"/>
    </xf>
    <xf numFmtId="177" fontId="0" fillId="0" borderId="13" xfId="0" applyNumberFormat="1" applyFill="1" applyBorder="1">
      <alignment vertical="center"/>
    </xf>
    <xf numFmtId="177" fontId="0" fillId="0" borderId="14" xfId="0" applyNumberFormat="1" applyFill="1" applyBorder="1">
      <alignment vertical="center"/>
    </xf>
    <xf numFmtId="9" fontId="2" fillId="0" borderId="12" xfId="3" applyFont="1" applyBorder="1">
      <alignment vertical="center"/>
    </xf>
    <xf numFmtId="9" fontId="2" fillId="0" borderId="13" xfId="3" applyFont="1" applyBorder="1">
      <alignment vertical="center"/>
    </xf>
    <xf numFmtId="9" fontId="2" fillId="0" borderId="14" xfId="3" applyFont="1" applyBorder="1">
      <alignment vertical="center"/>
    </xf>
    <xf numFmtId="38" fontId="0" fillId="0" borderId="12" xfId="0" applyNumberFormat="1" applyBorder="1">
      <alignment vertical="center"/>
    </xf>
    <xf numFmtId="38" fontId="0" fillId="0" borderId="13" xfId="0" applyNumberFormat="1" applyBorder="1">
      <alignment vertical="center"/>
    </xf>
    <xf numFmtId="38" fontId="0" fillId="0" borderId="14" xfId="0" applyNumberFormat="1" applyBorder="1">
      <alignment vertical="center"/>
    </xf>
    <xf numFmtId="181" fontId="0" fillId="0" borderId="0" xfId="0" applyNumberFormat="1">
      <alignment vertical="center"/>
    </xf>
    <xf numFmtId="181" fontId="9" fillId="0" borderId="3" xfId="0" applyNumberFormat="1" applyFont="1" applyBorder="1" applyAlignment="1">
      <alignment horizontal="left" vertical="center"/>
    </xf>
    <xf numFmtId="181" fontId="2" fillId="0" borderId="4" xfId="0" applyNumberFormat="1" applyFont="1" applyBorder="1" applyAlignment="1">
      <alignment horizontal="left" vertical="center"/>
    </xf>
    <xf numFmtId="181" fontId="2" fillId="0" borderId="5" xfId="0" applyNumberFormat="1" applyFont="1" applyBorder="1" applyAlignment="1">
      <alignment horizontal="left" vertical="center"/>
    </xf>
    <xf numFmtId="181" fontId="2" fillId="0" borderId="12" xfId="0" applyNumberFormat="1" applyFont="1" applyBorder="1">
      <alignment vertical="center"/>
    </xf>
    <xf numFmtId="181" fontId="2" fillId="0" borderId="13" xfId="0" applyNumberFormat="1" applyFont="1" applyBorder="1">
      <alignment vertical="center"/>
    </xf>
    <xf numFmtId="181" fontId="2" fillId="0" borderId="14" xfId="0" applyNumberFormat="1" applyFont="1" applyBorder="1">
      <alignment vertical="center"/>
    </xf>
    <xf numFmtId="181" fontId="2" fillId="0" borderId="3" xfId="0" applyNumberFormat="1" applyFont="1" applyBorder="1">
      <alignment vertical="center"/>
    </xf>
    <xf numFmtId="181" fontId="2" fillId="0" borderId="4" xfId="0" applyNumberFormat="1" applyFont="1" applyBorder="1">
      <alignment vertical="center"/>
    </xf>
    <xf numFmtId="181" fontId="2" fillId="0" borderId="5" xfId="0" applyNumberFormat="1" applyFont="1" applyBorder="1">
      <alignment vertical="center"/>
    </xf>
    <xf numFmtId="181" fontId="2" fillId="0" borderId="0" xfId="0" applyNumberFormat="1" applyFont="1" applyBorder="1">
      <alignment vertical="center"/>
    </xf>
    <xf numFmtId="0" fontId="0" fillId="0" borderId="16" xfId="0" applyBorder="1">
      <alignment vertical="center"/>
    </xf>
    <xf numFmtId="176" fontId="0" fillId="0" borderId="17" xfId="0" applyNumberFormat="1" applyBorder="1">
      <alignment vertical="center"/>
    </xf>
    <xf numFmtId="0" fontId="0" fillId="0" borderId="16" xfId="0" applyBorder="1" applyAlignment="1">
      <alignment horizontal="center" vertical="center"/>
    </xf>
    <xf numFmtId="177" fontId="0" fillId="0" borderId="18" xfId="0" applyNumberFormat="1" applyBorder="1">
      <alignment vertical="center"/>
    </xf>
    <xf numFmtId="38" fontId="0" fillId="0" borderId="16" xfId="1" applyFont="1" applyBorder="1">
      <alignment vertical="center"/>
    </xf>
    <xf numFmtId="38" fontId="0" fillId="0" borderId="18" xfId="1" applyFont="1" applyBorder="1">
      <alignment vertical="center"/>
    </xf>
    <xf numFmtId="38" fontId="0" fillId="0" borderId="19" xfId="1" applyFont="1" applyBorder="1">
      <alignment vertical="center"/>
    </xf>
    <xf numFmtId="0" fontId="0" fillId="0" borderId="20" xfId="0" applyBorder="1">
      <alignment vertical="center"/>
    </xf>
    <xf numFmtId="176" fontId="0" fillId="0" borderId="21" xfId="0" applyNumberFormat="1" applyBorder="1">
      <alignment vertical="center"/>
    </xf>
    <xf numFmtId="0" fontId="0" fillId="0" borderId="20" xfId="0" applyBorder="1" applyAlignment="1">
      <alignment horizontal="center" vertical="center"/>
    </xf>
    <xf numFmtId="177" fontId="0" fillId="0" borderId="22" xfId="0" applyNumberFormat="1" applyBorder="1">
      <alignment vertical="center"/>
    </xf>
    <xf numFmtId="38" fontId="0" fillId="0" borderId="20" xfId="1" applyFont="1" applyBorder="1">
      <alignment vertical="center"/>
    </xf>
    <xf numFmtId="38" fontId="0" fillId="0" borderId="22" xfId="1" applyFont="1" applyBorder="1">
      <alignment vertical="center"/>
    </xf>
    <xf numFmtId="38" fontId="0" fillId="0" borderId="23" xfId="1" applyFont="1" applyBorder="1">
      <alignment vertical="center"/>
    </xf>
    <xf numFmtId="181" fontId="2" fillId="0" borderId="18" xfId="0" applyNumberFormat="1" applyFont="1" applyBorder="1">
      <alignment vertical="center"/>
    </xf>
    <xf numFmtId="181" fontId="2" fillId="0" borderId="19" xfId="0" applyNumberFormat="1" applyFont="1" applyBorder="1">
      <alignment vertical="center"/>
    </xf>
    <xf numFmtId="181" fontId="2" fillId="0" borderId="22" xfId="0" applyNumberFormat="1" applyFont="1" applyBorder="1">
      <alignment vertical="center"/>
    </xf>
    <xf numFmtId="181" fontId="2" fillId="0" borderId="23" xfId="0" applyNumberFormat="1" applyFont="1" applyBorder="1">
      <alignment vertical="center"/>
    </xf>
    <xf numFmtId="181" fontId="2" fillId="0" borderId="26" xfId="0" applyNumberFormat="1" applyFont="1" applyBorder="1">
      <alignment vertical="center"/>
    </xf>
    <xf numFmtId="181" fontId="2" fillId="0" borderId="27" xfId="0" applyNumberFormat="1" applyFont="1" applyBorder="1">
      <alignment vertical="center"/>
    </xf>
    <xf numFmtId="182" fontId="14" fillId="0" borderId="0" xfId="0" applyNumberFormat="1" applyFont="1">
      <alignment vertical="center"/>
    </xf>
    <xf numFmtId="181" fontId="12" fillId="0" borderId="16" xfId="0" applyNumberFormat="1" applyFont="1" applyFill="1" applyBorder="1">
      <alignment vertical="center"/>
    </xf>
    <xf numFmtId="181" fontId="12" fillId="0" borderId="18" xfId="0" applyNumberFormat="1" applyFont="1" applyFill="1" applyBorder="1">
      <alignment vertical="center"/>
    </xf>
    <xf numFmtId="181" fontId="12" fillId="0" borderId="19" xfId="0" applyNumberFormat="1" applyFont="1" applyFill="1" applyBorder="1">
      <alignment vertical="center"/>
    </xf>
    <xf numFmtId="181" fontId="12" fillId="0" borderId="20" xfId="0" applyNumberFormat="1" applyFont="1" applyFill="1" applyBorder="1">
      <alignment vertical="center"/>
    </xf>
    <xf numFmtId="181" fontId="0" fillId="0" borderId="22" xfId="0" applyNumberFormat="1" applyFill="1" applyBorder="1">
      <alignment vertical="center"/>
    </xf>
    <xf numFmtId="181" fontId="12" fillId="0" borderId="23" xfId="0" applyNumberFormat="1" applyFont="1" applyFill="1" applyBorder="1">
      <alignment vertical="center"/>
    </xf>
    <xf numFmtId="0" fontId="15" fillId="0" borderId="0" xfId="2" applyFont="1" applyAlignment="1">
      <alignment horizontal="center" vertical="center"/>
    </xf>
    <xf numFmtId="177" fontId="16" fillId="0" borderId="0" xfId="0" applyNumberFormat="1" applyFont="1">
      <alignment vertical="center"/>
    </xf>
    <xf numFmtId="181" fontId="12" fillId="0" borderId="24" xfId="0" applyNumberFormat="1" applyFont="1" applyFill="1" applyBorder="1">
      <alignment vertical="center"/>
    </xf>
    <xf numFmtId="181" fontId="0" fillId="0" borderId="28" xfId="0" applyNumberFormat="1" applyFill="1" applyBorder="1">
      <alignment vertical="center"/>
    </xf>
    <xf numFmtId="181" fontId="12" fillId="0" borderId="29" xfId="0" applyNumberFormat="1" applyFont="1" applyFill="1" applyBorder="1">
      <alignment vertical="center"/>
    </xf>
    <xf numFmtId="181" fontId="12" fillId="0" borderId="22" xfId="0" applyNumberFormat="1" applyFont="1" applyFill="1" applyBorder="1">
      <alignment vertical="center"/>
    </xf>
    <xf numFmtId="9" fontId="2" fillId="0" borderId="6" xfId="0" applyNumberFormat="1" applyFont="1" applyBorder="1">
      <alignment vertical="center"/>
    </xf>
    <xf numFmtId="9" fontId="2" fillId="0" borderId="1" xfId="0" applyNumberFormat="1" applyFont="1" applyBorder="1">
      <alignment vertical="center"/>
    </xf>
    <xf numFmtId="9" fontId="2" fillId="0" borderId="7" xfId="0" applyNumberFormat="1" applyFon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180" fontId="0" fillId="0" borderId="12"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80" fontId="2" fillId="0" borderId="12" xfId="0" applyNumberFormat="1" applyFont="1" applyBorder="1" applyAlignment="1">
      <alignment horizontal="center" vertical="center"/>
    </xf>
    <xf numFmtId="180" fontId="2" fillId="0" borderId="13" xfId="0" applyNumberFormat="1" applyFont="1" applyBorder="1" applyAlignment="1">
      <alignment horizontal="center" vertical="center"/>
    </xf>
    <xf numFmtId="180" fontId="2" fillId="0" borderId="14"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2" xfId="0"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10" fillId="0" borderId="0" xfId="2" applyAlignment="1">
      <alignment horizontal="left" vertical="top" wrapText="1"/>
    </xf>
    <xf numFmtId="0" fontId="10" fillId="0" borderId="0" xfId="2" applyAlignment="1">
      <alignment horizontal="left" vertical="top"/>
    </xf>
    <xf numFmtId="0" fontId="10" fillId="0" borderId="0" xfId="2" applyAlignment="1">
      <alignment vertical="top" wrapText="1"/>
    </xf>
    <xf numFmtId="0" fontId="10" fillId="0" borderId="0" xfId="2" applyAlignment="1">
      <alignment vertical="top"/>
    </xf>
  </cellXfs>
  <cellStyles count="4">
    <cellStyle name="パーセント" xfId="3" builtinId="5"/>
    <cellStyle name="桁区切り" xfId="1" builtinId="6"/>
    <cellStyle name="標準" xfId="0" builtinId="0"/>
    <cellStyle name="標準 2" xfId="2" xr:uid="{CD78C7D8-3A45-4776-9D09-8317F16108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50" Type="http://schemas.openxmlformats.org/officeDocument/2006/relationships/image" Target="../media/image50.png"/><Relationship Id="rId7" Type="http://schemas.openxmlformats.org/officeDocument/2006/relationships/image" Target="../media/image7.png"/><Relationship Id="rId2" Type="http://schemas.openxmlformats.org/officeDocument/2006/relationships/image" Target="../media/image2.png"/><Relationship Id="rId16" Type="http://schemas.openxmlformats.org/officeDocument/2006/relationships/image" Target="../media/image16.png"/><Relationship Id="rId29" Type="http://schemas.openxmlformats.org/officeDocument/2006/relationships/image" Target="../media/image29.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8" Type="http://schemas.openxmlformats.org/officeDocument/2006/relationships/image" Target="../media/image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20" Type="http://schemas.openxmlformats.org/officeDocument/2006/relationships/image" Target="../media/image20.png"/><Relationship Id="rId41" Type="http://schemas.openxmlformats.org/officeDocument/2006/relationships/image" Target="../media/image41.png"/><Relationship Id="rId1" Type="http://schemas.openxmlformats.org/officeDocument/2006/relationships/image" Target="../media/image1.png"/><Relationship Id="rId6"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7</xdr:col>
      <xdr:colOff>601980</xdr:colOff>
      <xdr:row>12</xdr:row>
      <xdr:rowOff>76200</xdr:rowOff>
    </xdr:from>
    <xdr:to>
      <xdr:col>8</xdr:col>
      <xdr:colOff>510540</xdr:colOff>
      <xdr:row>17</xdr:row>
      <xdr:rowOff>99060</xdr:rowOff>
    </xdr:to>
    <xdr:sp macro="" textlink="">
      <xdr:nvSpPr>
        <xdr:cNvPr id="2" name="正方形/長方形 2">
          <a:extLst>
            <a:ext uri="{FF2B5EF4-FFF2-40B4-BE49-F238E27FC236}">
              <a16:creationId xmlns:a16="http://schemas.microsoft.com/office/drawing/2014/main" id="{807E1551-A7FE-4B2B-8BD2-1A9EEA7DC199}"/>
            </a:ext>
          </a:extLst>
        </xdr:cNvPr>
        <xdr:cNvSpPr>
          <a:spLocks noChangeArrowheads="1"/>
        </xdr:cNvSpPr>
      </xdr:nvSpPr>
      <xdr:spPr bwMode="auto">
        <a:xfrm rot="856518">
          <a:off x="4754880" y="2247900"/>
          <a:ext cx="527685" cy="927735"/>
        </a:xfrm>
        <a:prstGeom prst="rect">
          <a:avLst/>
        </a:prstGeom>
        <a:noFill/>
        <a:ln>
          <a:noFill/>
        </a:ln>
      </xdr:spPr>
      <xdr:txBody>
        <a:bodyPr vertOverflow="clip" wrap="square" lIns="18288" tIns="0" rIns="0" bIns="0" anchor="t" upright="1"/>
        <a:lstStyle/>
        <a:p>
          <a:pPr algn="ctr" rtl="0">
            <a:defRPr sz="1000"/>
          </a:pPr>
          <a:endParaRPr lang="ja-JP" altLang="en-US"/>
        </a:p>
      </xdr:txBody>
    </xdr:sp>
    <xdr:clientData/>
  </xdr:twoCellAnchor>
  <xdr:oneCellAnchor>
    <xdr:from>
      <xdr:col>9</xdr:col>
      <xdr:colOff>45720</xdr:colOff>
      <xdr:row>50</xdr:row>
      <xdr:rowOff>106680</xdr:rowOff>
    </xdr:from>
    <xdr:ext cx="20848" cy="209085"/>
    <xdr:sp macro="" textlink="">
      <xdr:nvSpPr>
        <xdr:cNvPr id="3" name="正方形/長方形 7">
          <a:extLst>
            <a:ext uri="{FF2B5EF4-FFF2-40B4-BE49-F238E27FC236}">
              <a16:creationId xmlns:a16="http://schemas.microsoft.com/office/drawing/2014/main" id="{ECC4C193-ADB4-470E-8B1A-3CF12632E866}"/>
            </a:ext>
          </a:extLst>
        </xdr:cNvPr>
        <xdr:cNvSpPr>
          <a:spLocks noChangeArrowheads="1"/>
        </xdr:cNvSpPr>
      </xdr:nvSpPr>
      <xdr:spPr bwMode="auto">
        <a:xfrm>
          <a:off x="5436870" y="915543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266700</xdr:colOff>
      <xdr:row>30</xdr:row>
      <xdr:rowOff>0</xdr:rowOff>
    </xdr:from>
    <xdr:ext cx="20848" cy="209085"/>
    <xdr:sp macro="" textlink="">
      <xdr:nvSpPr>
        <xdr:cNvPr id="4" name="正方形/長方形 1">
          <a:extLst>
            <a:ext uri="{FF2B5EF4-FFF2-40B4-BE49-F238E27FC236}">
              <a16:creationId xmlns:a16="http://schemas.microsoft.com/office/drawing/2014/main" id="{CE595B1E-BDDB-4D34-AC4E-9F805EDA7964}"/>
            </a:ext>
          </a:extLst>
        </xdr:cNvPr>
        <xdr:cNvSpPr>
          <a:spLocks noChangeArrowheads="1"/>
        </xdr:cNvSpPr>
      </xdr:nvSpPr>
      <xdr:spPr bwMode="auto">
        <a:xfrm>
          <a:off x="5657850" y="542925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0</xdr:colOff>
      <xdr:row>60</xdr:row>
      <xdr:rowOff>0</xdr:rowOff>
    </xdr:from>
    <xdr:ext cx="18531" cy="156518"/>
    <xdr:sp macro="" textlink="">
      <xdr:nvSpPr>
        <xdr:cNvPr id="5" name="正方形/長方形 3">
          <a:extLst>
            <a:ext uri="{FF2B5EF4-FFF2-40B4-BE49-F238E27FC236}">
              <a16:creationId xmlns:a16="http://schemas.microsoft.com/office/drawing/2014/main" id="{41017E77-4AFF-481C-8F70-7DF0B0D8F7AD}"/>
            </a:ext>
          </a:extLst>
        </xdr:cNvPr>
        <xdr:cNvSpPr>
          <a:spLocks noChangeArrowheads="1"/>
        </xdr:cNvSpPr>
      </xdr:nvSpPr>
      <xdr:spPr bwMode="auto">
        <a:xfrm>
          <a:off x="7248525" y="1085850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0</xdr:colOff>
      <xdr:row>108</xdr:row>
      <xdr:rowOff>175260</xdr:rowOff>
    </xdr:from>
    <xdr:ext cx="20848" cy="209122"/>
    <xdr:sp macro="" textlink="">
      <xdr:nvSpPr>
        <xdr:cNvPr id="6" name="正方形/長方形 5">
          <a:extLst>
            <a:ext uri="{FF2B5EF4-FFF2-40B4-BE49-F238E27FC236}">
              <a16:creationId xmlns:a16="http://schemas.microsoft.com/office/drawing/2014/main" id="{2B7F2513-716F-4657-AD2B-EB6DA7A3F7D6}"/>
            </a:ext>
          </a:extLst>
        </xdr:cNvPr>
        <xdr:cNvSpPr>
          <a:spLocks noChangeArrowheads="1"/>
        </xdr:cNvSpPr>
      </xdr:nvSpPr>
      <xdr:spPr bwMode="auto">
        <a:xfrm>
          <a:off x="4152900" y="19720560"/>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0</xdr:colOff>
      <xdr:row>107</xdr:row>
      <xdr:rowOff>30480</xdr:rowOff>
    </xdr:from>
    <xdr:ext cx="20848" cy="209085"/>
    <xdr:sp macro="" textlink="">
      <xdr:nvSpPr>
        <xdr:cNvPr id="7" name="正方形/長方形 6">
          <a:extLst>
            <a:ext uri="{FF2B5EF4-FFF2-40B4-BE49-F238E27FC236}">
              <a16:creationId xmlns:a16="http://schemas.microsoft.com/office/drawing/2014/main" id="{AC6F7D77-18C6-42A1-8C11-9E4D13BC71C5}"/>
            </a:ext>
          </a:extLst>
        </xdr:cNvPr>
        <xdr:cNvSpPr>
          <a:spLocks noChangeArrowheads="1"/>
        </xdr:cNvSpPr>
      </xdr:nvSpPr>
      <xdr:spPr bwMode="auto">
        <a:xfrm>
          <a:off x="4152900" y="19394805"/>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0</xdr:colOff>
      <xdr:row>106</xdr:row>
      <xdr:rowOff>22860</xdr:rowOff>
    </xdr:from>
    <xdr:ext cx="18531" cy="156518"/>
    <xdr:sp macro="" textlink="">
      <xdr:nvSpPr>
        <xdr:cNvPr id="8" name="正方形/長方形 14">
          <a:extLst>
            <a:ext uri="{FF2B5EF4-FFF2-40B4-BE49-F238E27FC236}">
              <a16:creationId xmlns:a16="http://schemas.microsoft.com/office/drawing/2014/main" id="{9892F898-5CE1-4B94-8A9A-D905175BF9CC}"/>
            </a:ext>
          </a:extLst>
        </xdr:cNvPr>
        <xdr:cNvSpPr>
          <a:spLocks noChangeArrowheads="1"/>
        </xdr:cNvSpPr>
      </xdr:nvSpPr>
      <xdr:spPr bwMode="auto">
        <a:xfrm>
          <a:off x="4152900" y="1920621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144780</xdr:colOff>
      <xdr:row>86</xdr:row>
      <xdr:rowOff>22860</xdr:rowOff>
    </xdr:from>
    <xdr:ext cx="18531" cy="201237"/>
    <xdr:sp macro="" textlink="">
      <xdr:nvSpPr>
        <xdr:cNvPr id="9" name="正方形/長方形 17">
          <a:extLst>
            <a:ext uri="{FF2B5EF4-FFF2-40B4-BE49-F238E27FC236}">
              <a16:creationId xmlns:a16="http://schemas.microsoft.com/office/drawing/2014/main" id="{845B2ED7-55D0-4FB8-8528-7E037606B9DA}"/>
            </a:ext>
          </a:extLst>
        </xdr:cNvPr>
        <xdr:cNvSpPr>
          <a:spLocks noChangeArrowheads="1"/>
        </xdr:cNvSpPr>
      </xdr:nvSpPr>
      <xdr:spPr bwMode="auto">
        <a:xfrm>
          <a:off x="4297680" y="15586710"/>
          <a:ext cx="18531" cy="201237"/>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342900</xdr:colOff>
      <xdr:row>83</xdr:row>
      <xdr:rowOff>175260</xdr:rowOff>
    </xdr:from>
    <xdr:ext cx="20848" cy="210820"/>
    <xdr:sp macro="" textlink="">
      <xdr:nvSpPr>
        <xdr:cNvPr id="10" name="正方形/長方形 10">
          <a:extLst>
            <a:ext uri="{FF2B5EF4-FFF2-40B4-BE49-F238E27FC236}">
              <a16:creationId xmlns:a16="http://schemas.microsoft.com/office/drawing/2014/main" id="{CA04D5F8-3EEC-48D4-949D-50B446FF53AD}"/>
            </a:ext>
          </a:extLst>
        </xdr:cNvPr>
        <xdr:cNvSpPr>
          <a:spLocks noChangeArrowheads="1"/>
        </xdr:cNvSpPr>
      </xdr:nvSpPr>
      <xdr:spPr bwMode="auto">
        <a:xfrm>
          <a:off x="5114925" y="15196185"/>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449580</xdr:colOff>
      <xdr:row>142</xdr:row>
      <xdr:rowOff>144780</xdr:rowOff>
    </xdr:from>
    <xdr:ext cx="18531" cy="210820"/>
    <xdr:sp macro="" textlink="">
      <xdr:nvSpPr>
        <xdr:cNvPr id="11" name="正方形/長方形 22">
          <a:extLst>
            <a:ext uri="{FF2B5EF4-FFF2-40B4-BE49-F238E27FC236}">
              <a16:creationId xmlns:a16="http://schemas.microsoft.com/office/drawing/2014/main" id="{F322E9FD-AF18-42EC-BDF1-A035AE634F9B}"/>
            </a:ext>
          </a:extLst>
        </xdr:cNvPr>
        <xdr:cNvSpPr>
          <a:spLocks noChangeArrowheads="1"/>
        </xdr:cNvSpPr>
      </xdr:nvSpPr>
      <xdr:spPr bwMode="auto">
        <a:xfrm>
          <a:off x="7078980" y="2584323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13</xdr:col>
      <xdr:colOff>480060</xdr:colOff>
      <xdr:row>144</xdr:row>
      <xdr:rowOff>22860</xdr:rowOff>
    </xdr:from>
    <xdr:ext cx="18531" cy="156518"/>
    <xdr:sp macro="" textlink="">
      <xdr:nvSpPr>
        <xdr:cNvPr id="12" name="正方形/長方形 23">
          <a:extLst>
            <a:ext uri="{FF2B5EF4-FFF2-40B4-BE49-F238E27FC236}">
              <a16:creationId xmlns:a16="http://schemas.microsoft.com/office/drawing/2014/main" id="{93D0F979-B7B7-473C-BEDD-461D0DFE7B18}"/>
            </a:ext>
          </a:extLst>
        </xdr:cNvPr>
        <xdr:cNvSpPr>
          <a:spLocks noChangeArrowheads="1"/>
        </xdr:cNvSpPr>
      </xdr:nvSpPr>
      <xdr:spPr bwMode="auto">
        <a:xfrm>
          <a:off x="8347710" y="2608326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13</xdr:col>
      <xdr:colOff>190500</xdr:colOff>
      <xdr:row>187</xdr:row>
      <xdr:rowOff>68580</xdr:rowOff>
    </xdr:from>
    <xdr:ext cx="20848" cy="209122"/>
    <xdr:sp macro="" textlink="">
      <xdr:nvSpPr>
        <xdr:cNvPr id="13" name="正方形/長方形 27">
          <a:extLst>
            <a:ext uri="{FF2B5EF4-FFF2-40B4-BE49-F238E27FC236}">
              <a16:creationId xmlns:a16="http://schemas.microsoft.com/office/drawing/2014/main" id="{088E49E8-0FCF-4541-A2CA-2092E9D97F4B}"/>
            </a:ext>
          </a:extLst>
        </xdr:cNvPr>
        <xdr:cNvSpPr>
          <a:spLocks noChangeArrowheads="1"/>
        </xdr:cNvSpPr>
      </xdr:nvSpPr>
      <xdr:spPr bwMode="auto">
        <a:xfrm>
          <a:off x="8058150" y="33910905"/>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381000</xdr:colOff>
      <xdr:row>238</xdr:row>
      <xdr:rowOff>175260</xdr:rowOff>
    </xdr:from>
    <xdr:ext cx="20848" cy="210384"/>
    <xdr:sp macro="" textlink="">
      <xdr:nvSpPr>
        <xdr:cNvPr id="14" name="正方形/長方形 9">
          <a:extLst>
            <a:ext uri="{FF2B5EF4-FFF2-40B4-BE49-F238E27FC236}">
              <a16:creationId xmlns:a16="http://schemas.microsoft.com/office/drawing/2014/main" id="{4610F084-7BC8-4D8E-AB60-5F79A24F2250}"/>
            </a:ext>
          </a:extLst>
        </xdr:cNvPr>
        <xdr:cNvSpPr>
          <a:spLocks noChangeArrowheads="1"/>
        </xdr:cNvSpPr>
      </xdr:nvSpPr>
      <xdr:spPr bwMode="auto">
        <a:xfrm>
          <a:off x="4533900" y="43247310"/>
          <a:ext cx="20848" cy="210384"/>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144780</xdr:colOff>
      <xdr:row>230</xdr:row>
      <xdr:rowOff>175260</xdr:rowOff>
    </xdr:from>
    <xdr:ext cx="18531" cy="210820"/>
    <xdr:sp macro="" textlink="">
      <xdr:nvSpPr>
        <xdr:cNvPr id="15" name="正方形/長方形 11">
          <a:extLst>
            <a:ext uri="{FF2B5EF4-FFF2-40B4-BE49-F238E27FC236}">
              <a16:creationId xmlns:a16="http://schemas.microsoft.com/office/drawing/2014/main" id="{DE5FD452-1484-4D6C-8D9B-B8BB18808C89}"/>
            </a:ext>
          </a:extLst>
        </xdr:cNvPr>
        <xdr:cNvSpPr>
          <a:spLocks noChangeArrowheads="1"/>
        </xdr:cNvSpPr>
      </xdr:nvSpPr>
      <xdr:spPr bwMode="auto">
        <a:xfrm>
          <a:off x="6774180" y="4179951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612866</xdr:colOff>
      <xdr:row>278</xdr:row>
      <xdr:rowOff>68580</xdr:rowOff>
    </xdr:from>
    <xdr:ext cx="18531" cy="156518"/>
    <xdr:sp macro="" textlink="">
      <xdr:nvSpPr>
        <xdr:cNvPr id="16" name="正方形/長方形 13">
          <a:extLst>
            <a:ext uri="{FF2B5EF4-FFF2-40B4-BE49-F238E27FC236}">
              <a16:creationId xmlns:a16="http://schemas.microsoft.com/office/drawing/2014/main" id="{80D7BDD7-3AC9-4C9C-B38F-1521E9708808}"/>
            </a:ext>
          </a:extLst>
        </xdr:cNvPr>
        <xdr:cNvSpPr>
          <a:spLocks noChangeArrowheads="1"/>
        </xdr:cNvSpPr>
      </xdr:nvSpPr>
      <xdr:spPr bwMode="auto">
        <a:xfrm>
          <a:off x="5384891" y="5037963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247795</xdr:colOff>
      <xdr:row>293</xdr:row>
      <xdr:rowOff>104775</xdr:rowOff>
    </xdr:from>
    <xdr:ext cx="184731" cy="264560"/>
    <xdr:sp macro="" textlink="">
      <xdr:nvSpPr>
        <xdr:cNvPr id="17" name="テキスト ボックス 15">
          <a:extLst>
            <a:ext uri="{FF2B5EF4-FFF2-40B4-BE49-F238E27FC236}">
              <a16:creationId xmlns:a16="http://schemas.microsoft.com/office/drawing/2014/main" id="{C658E11D-DA75-4827-97E5-F679A30145EF}"/>
            </a:ext>
          </a:extLst>
        </xdr:cNvPr>
        <xdr:cNvSpPr txBox="1"/>
      </xdr:nvSpPr>
      <xdr:spPr>
        <a:xfrm>
          <a:off x="6877195" y="5313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556260</xdr:colOff>
      <xdr:row>271</xdr:row>
      <xdr:rowOff>68580</xdr:rowOff>
    </xdr:from>
    <xdr:ext cx="18531" cy="156518"/>
    <xdr:sp macro="" textlink="">
      <xdr:nvSpPr>
        <xdr:cNvPr id="18" name="正方形/長方形 16">
          <a:extLst>
            <a:ext uri="{FF2B5EF4-FFF2-40B4-BE49-F238E27FC236}">
              <a16:creationId xmlns:a16="http://schemas.microsoft.com/office/drawing/2014/main" id="{BD612AF5-0220-4B00-8D84-5FF17E8E7F61}"/>
            </a:ext>
          </a:extLst>
        </xdr:cNvPr>
        <xdr:cNvSpPr>
          <a:spLocks noChangeArrowheads="1"/>
        </xdr:cNvSpPr>
      </xdr:nvSpPr>
      <xdr:spPr bwMode="auto">
        <a:xfrm>
          <a:off x="7804785" y="49112805"/>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0</xdr:colOff>
      <xdr:row>319</xdr:row>
      <xdr:rowOff>144780</xdr:rowOff>
    </xdr:from>
    <xdr:ext cx="18531" cy="156518"/>
    <xdr:sp macro="" textlink="">
      <xdr:nvSpPr>
        <xdr:cNvPr id="19" name="正方形/長方形 19">
          <a:extLst>
            <a:ext uri="{FF2B5EF4-FFF2-40B4-BE49-F238E27FC236}">
              <a16:creationId xmlns:a16="http://schemas.microsoft.com/office/drawing/2014/main" id="{B8F88D7C-F9BC-431F-98F3-74EAE2A5AAED}"/>
            </a:ext>
          </a:extLst>
        </xdr:cNvPr>
        <xdr:cNvSpPr>
          <a:spLocks noChangeArrowheads="1"/>
        </xdr:cNvSpPr>
      </xdr:nvSpPr>
      <xdr:spPr bwMode="auto">
        <a:xfrm>
          <a:off x="4152900" y="57875805"/>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68580</xdr:colOff>
      <xdr:row>319</xdr:row>
      <xdr:rowOff>160020</xdr:rowOff>
    </xdr:from>
    <xdr:ext cx="18531" cy="208690"/>
    <xdr:sp macro="" textlink="">
      <xdr:nvSpPr>
        <xdr:cNvPr id="20" name="正方形/長方形 20">
          <a:extLst>
            <a:ext uri="{FF2B5EF4-FFF2-40B4-BE49-F238E27FC236}">
              <a16:creationId xmlns:a16="http://schemas.microsoft.com/office/drawing/2014/main" id="{D57A13ED-E583-48D7-B706-36143E3C8B56}"/>
            </a:ext>
          </a:extLst>
        </xdr:cNvPr>
        <xdr:cNvSpPr>
          <a:spLocks noChangeArrowheads="1"/>
        </xdr:cNvSpPr>
      </xdr:nvSpPr>
      <xdr:spPr bwMode="auto">
        <a:xfrm>
          <a:off x="4840605" y="57891045"/>
          <a:ext cx="18531" cy="20869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114300</xdr:colOff>
      <xdr:row>362</xdr:row>
      <xdr:rowOff>175260</xdr:rowOff>
    </xdr:from>
    <xdr:ext cx="20848" cy="210820"/>
    <xdr:sp macro="" textlink="">
      <xdr:nvSpPr>
        <xdr:cNvPr id="21" name="正方形/長方形 24">
          <a:extLst>
            <a:ext uri="{FF2B5EF4-FFF2-40B4-BE49-F238E27FC236}">
              <a16:creationId xmlns:a16="http://schemas.microsoft.com/office/drawing/2014/main" id="{DF17369B-89D3-4238-BAB7-6732DE6C3A49}"/>
            </a:ext>
          </a:extLst>
        </xdr:cNvPr>
        <xdr:cNvSpPr>
          <a:spLocks noChangeArrowheads="1"/>
        </xdr:cNvSpPr>
      </xdr:nvSpPr>
      <xdr:spPr bwMode="auto">
        <a:xfrm>
          <a:off x="4886325" y="6568821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10</xdr:col>
      <xdr:colOff>220980</xdr:colOff>
      <xdr:row>367</xdr:row>
      <xdr:rowOff>160020</xdr:rowOff>
    </xdr:from>
    <xdr:ext cx="18531" cy="209085"/>
    <xdr:sp macro="" textlink="">
      <xdr:nvSpPr>
        <xdr:cNvPr id="22" name="正方形/長方形 25">
          <a:extLst>
            <a:ext uri="{FF2B5EF4-FFF2-40B4-BE49-F238E27FC236}">
              <a16:creationId xmlns:a16="http://schemas.microsoft.com/office/drawing/2014/main" id="{D691EBC3-328F-4026-9556-6712B72D5FB3}"/>
            </a:ext>
          </a:extLst>
        </xdr:cNvPr>
        <xdr:cNvSpPr>
          <a:spLocks noChangeArrowheads="1"/>
        </xdr:cNvSpPr>
      </xdr:nvSpPr>
      <xdr:spPr bwMode="auto">
        <a:xfrm>
          <a:off x="6231255" y="66577845"/>
          <a:ext cx="18531"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144780</xdr:colOff>
      <xdr:row>370</xdr:row>
      <xdr:rowOff>144780</xdr:rowOff>
    </xdr:from>
    <xdr:ext cx="18531" cy="210820"/>
    <xdr:sp macro="" textlink="">
      <xdr:nvSpPr>
        <xdr:cNvPr id="23" name="正方形/長方形 28">
          <a:extLst>
            <a:ext uri="{FF2B5EF4-FFF2-40B4-BE49-F238E27FC236}">
              <a16:creationId xmlns:a16="http://schemas.microsoft.com/office/drawing/2014/main" id="{739F3FE8-DB84-4726-8DAA-542A5183E315}"/>
            </a:ext>
          </a:extLst>
        </xdr:cNvPr>
        <xdr:cNvSpPr>
          <a:spLocks noChangeArrowheads="1"/>
        </xdr:cNvSpPr>
      </xdr:nvSpPr>
      <xdr:spPr bwMode="auto">
        <a:xfrm>
          <a:off x="6774180" y="6710553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411480</xdr:colOff>
      <xdr:row>372</xdr:row>
      <xdr:rowOff>106680</xdr:rowOff>
    </xdr:from>
    <xdr:ext cx="18531" cy="156518"/>
    <xdr:sp macro="" textlink="">
      <xdr:nvSpPr>
        <xdr:cNvPr id="24" name="正方形/長方形 29">
          <a:extLst>
            <a:ext uri="{FF2B5EF4-FFF2-40B4-BE49-F238E27FC236}">
              <a16:creationId xmlns:a16="http://schemas.microsoft.com/office/drawing/2014/main" id="{DAF55A35-9EEC-4368-9BAB-D1112E982A08}"/>
            </a:ext>
          </a:extLst>
        </xdr:cNvPr>
        <xdr:cNvSpPr>
          <a:spLocks noChangeArrowheads="1"/>
        </xdr:cNvSpPr>
      </xdr:nvSpPr>
      <xdr:spPr bwMode="auto">
        <a:xfrm>
          <a:off x="7040880" y="6742938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twoCellAnchor editAs="oneCell">
    <xdr:from>
      <xdr:col>1</xdr:col>
      <xdr:colOff>0</xdr:colOff>
      <xdr:row>0</xdr:row>
      <xdr:rowOff>0</xdr:rowOff>
    </xdr:from>
    <xdr:to>
      <xdr:col>6</xdr:col>
      <xdr:colOff>11693</xdr:colOff>
      <xdr:row>29</xdr:row>
      <xdr:rowOff>17601</xdr:rowOff>
    </xdr:to>
    <xdr:pic>
      <xdr:nvPicPr>
        <xdr:cNvPr id="27" name="図 26">
          <a:extLst>
            <a:ext uri="{FF2B5EF4-FFF2-40B4-BE49-F238E27FC236}">
              <a16:creationId xmlns:a16="http://schemas.microsoft.com/office/drawing/2014/main" id="{197C1554-681F-4B69-BA06-7E49272AB430}"/>
            </a:ext>
          </a:extLst>
        </xdr:cNvPr>
        <xdr:cNvPicPr>
          <a:picLocks noChangeAspect="1"/>
        </xdr:cNvPicPr>
      </xdr:nvPicPr>
      <xdr:blipFill>
        <a:blip xmlns:r="http://schemas.openxmlformats.org/officeDocument/2006/relationships" r:embed="rId1"/>
        <a:stretch>
          <a:fillRect/>
        </a:stretch>
      </xdr:blipFill>
      <xdr:spPr>
        <a:xfrm>
          <a:off x="504825" y="0"/>
          <a:ext cx="3040643" cy="5265876"/>
        </a:xfrm>
        <a:prstGeom prst="rect">
          <a:avLst/>
        </a:prstGeom>
      </xdr:spPr>
    </xdr:pic>
    <xdr:clientData/>
  </xdr:twoCellAnchor>
  <xdr:twoCellAnchor editAs="oneCell">
    <xdr:from>
      <xdr:col>1</xdr:col>
      <xdr:colOff>0</xdr:colOff>
      <xdr:row>30</xdr:row>
      <xdr:rowOff>0</xdr:rowOff>
    </xdr:from>
    <xdr:to>
      <xdr:col>4</xdr:col>
      <xdr:colOff>304982</xdr:colOff>
      <xdr:row>59</xdr:row>
      <xdr:rowOff>9981</xdr:rowOff>
    </xdr:to>
    <xdr:pic>
      <xdr:nvPicPr>
        <xdr:cNvPr id="29" name="図 28">
          <a:extLst>
            <a:ext uri="{FF2B5EF4-FFF2-40B4-BE49-F238E27FC236}">
              <a16:creationId xmlns:a16="http://schemas.microsoft.com/office/drawing/2014/main" id="{C09A86F4-030F-479B-B55D-AE02505FD06F}"/>
            </a:ext>
          </a:extLst>
        </xdr:cNvPr>
        <xdr:cNvPicPr>
          <a:picLocks noChangeAspect="1"/>
        </xdr:cNvPicPr>
      </xdr:nvPicPr>
      <xdr:blipFill>
        <a:blip xmlns:r="http://schemas.openxmlformats.org/officeDocument/2006/relationships" r:embed="rId2"/>
        <a:stretch>
          <a:fillRect/>
        </a:stretch>
      </xdr:blipFill>
      <xdr:spPr>
        <a:xfrm>
          <a:off x="504825" y="5429250"/>
          <a:ext cx="2095682" cy="5258256"/>
        </a:xfrm>
        <a:prstGeom prst="rect">
          <a:avLst/>
        </a:prstGeom>
      </xdr:spPr>
    </xdr:pic>
    <xdr:clientData/>
  </xdr:twoCellAnchor>
  <xdr:twoCellAnchor editAs="oneCell">
    <xdr:from>
      <xdr:col>1</xdr:col>
      <xdr:colOff>0</xdr:colOff>
      <xdr:row>60</xdr:row>
      <xdr:rowOff>0</xdr:rowOff>
    </xdr:from>
    <xdr:to>
      <xdr:col>4</xdr:col>
      <xdr:colOff>541222</xdr:colOff>
      <xdr:row>89</xdr:row>
      <xdr:rowOff>9981</xdr:rowOff>
    </xdr:to>
    <xdr:pic>
      <xdr:nvPicPr>
        <xdr:cNvPr id="26" name="図 25">
          <a:extLst>
            <a:ext uri="{FF2B5EF4-FFF2-40B4-BE49-F238E27FC236}">
              <a16:creationId xmlns:a16="http://schemas.microsoft.com/office/drawing/2014/main" id="{DA16ACF5-359C-4224-BEF9-01850C332CCE}"/>
            </a:ext>
          </a:extLst>
        </xdr:cNvPr>
        <xdr:cNvPicPr>
          <a:picLocks noChangeAspect="1"/>
        </xdr:cNvPicPr>
      </xdr:nvPicPr>
      <xdr:blipFill>
        <a:blip xmlns:r="http://schemas.openxmlformats.org/officeDocument/2006/relationships" r:embed="rId3"/>
        <a:stretch>
          <a:fillRect/>
        </a:stretch>
      </xdr:blipFill>
      <xdr:spPr>
        <a:xfrm>
          <a:off x="504825" y="10858500"/>
          <a:ext cx="2331922" cy="5258256"/>
        </a:xfrm>
        <a:prstGeom prst="rect">
          <a:avLst/>
        </a:prstGeom>
      </xdr:spPr>
    </xdr:pic>
    <xdr:clientData/>
  </xdr:twoCellAnchor>
  <xdr:twoCellAnchor editAs="oneCell">
    <xdr:from>
      <xdr:col>1</xdr:col>
      <xdr:colOff>0</xdr:colOff>
      <xdr:row>90</xdr:row>
      <xdr:rowOff>0</xdr:rowOff>
    </xdr:from>
    <xdr:to>
      <xdr:col>3</xdr:col>
      <xdr:colOff>520212</xdr:colOff>
      <xdr:row>119</xdr:row>
      <xdr:rowOff>9981</xdr:rowOff>
    </xdr:to>
    <xdr:pic>
      <xdr:nvPicPr>
        <xdr:cNvPr id="28" name="図 27">
          <a:extLst>
            <a:ext uri="{FF2B5EF4-FFF2-40B4-BE49-F238E27FC236}">
              <a16:creationId xmlns:a16="http://schemas.microsoft.com/office/drawing/2014/main" id="{ED9F3628-B722-477B-85AB-BCFA8E8B345A}"/>
            </a:ext>
          </a:extLst>
        </xdr:cNvPr>
        <xdr:cNvPicPr>
          <a:picLocks noChangeAspect="1"/>
        </xdr:cNvPicPr>
      </xdr:nvPicPr>
      <xdr:blipFill>
        <a:blip xmlns:r="http://schemas.openxmlformats.org/officeDocument/2006/relationships" r:embed="rId4"/>
        <a:stretch>
          <a:fillRect/>
        </a:stretch>
      </xdr:blipFill>
      <xdr:spPr>
        <a:xfrm>
          <a:off x="504825" y="16287750"/>
          <a:ext cx="1691787" cy="5258256"/>
        </a:xfrm>
        <a:prstGeom prst="rect">
          <a:avLst/>
        </a:prstGeom>
      </xdr:spPr>
    </xdr:pic>
    <xdr:clientData/>
  </xdr:twoCellAnchor>
  <xdr:twoCellAnchor editAs="oneCell">
    <xdr:from>
      <xdr:col>8</xdr:col>
      <xdr:colOff>0</xdr:colOff>
      <xdr:row>0</xdr:row>
      <xdr:rowOff>0</xdr:rowOff>
    </xdr:from>
    <xdr:to>
      <xdr:col>11</xdr:col>
      <xdr:colOff>337375</xdr:colOff>
      <xdr:row>28</xdr:row>
      <xdr:rowOff>137611</xdr:rowOff>
    </xdr:to>
    <xdr:pic>
      <xdr:nvPicPr>
        <xdr:cNvPr id="30" name="図 29">
          <a:extLst>
            <a:ext uri="{FF2B5EF4-FFF2-40B4-BE49-F238E27FC236}">
              <a16:creationId xmlns:a16="http://schemas.microsoft.com/office/drawing/2014/main" id="{6621C3A2-105A-4B03-A810-1EA79B44B4DD}"/>
            </a:ext>
          </a:extLst>
        </xdr:cNvPr>
        <xdr:cNvPicPr>
          <a:picLocks noChangeAspect="1"/>
        </xdr:cNvPicPr>
      </xdr:nvPicPr>
      <xdr:blipFill>
        <a:blip xmlns:r="http://schemas.openxmlformats.org/officeDocument/2006/relationships" r:embed="rId5"/>
        <a:stretch>
          <a:fillRect/>
        </a:stretch>
      </xdr:blipFill>
      <xdr:spPr>
        <a:xfrm>
          <a:off x="4772025" y="0"/>
          <a:ext cx="2194750" cy="5204911"/>
        </a:xfrm>
        <a:prstGeom prst="rect">
          <a:avLst/>
        </a:prstGeom>
      </xdr:spPr>
    </xdr:pic>
    <xdr:clientData/>
  </xdr:twoCellAnchor>
  <xdr:twoCellAnchor editAs="oneCell">
    <xdr:from>
      <xdr:col>1</xdr:col>
      <xdr:colOff>0</xdr:colOff>
      <xdr:row>120</xdr:row>
      <xdr:rowOff>0</xdr:rowOff>
    </xdr:from>
    <xdr:to>
      <xdr:col>7</xdr:col>
      <xdr:colOff>86049</xdr:colOff>
      <xdr:row>149</xdr:row>
      <xdr:rowOff>2360</xdr:rowOff>
    </xdr:to>
    <xdr:pic>
      <xdr:nvPicPr>
        <xdr:cNvPr id="32" name="図 31">
          <a:extLst>
            <a:ext uri="{FF2B5EF4-FFF2-40B4-BE49-F238E27FC236}">
              <a16:creationId xmlns:a16="http://schemas.microsoft.com/office/drawing/2014/main" id="{E57ED715-6948-4BFF-A218-AAF673A03BD8}"/>
            </a:ext>
          </a:extLst>
        </xdr:cNvPr>
        <xdr:cNvPicPr>
          <a:picLocks noChangeAspect="1"/>
        </xdr:cNvPicPr>
      </xdr:nvPicPr>
      <xdr:blipFill>
        <a:blip xmlns:r="http://schemas.openxmlformats.org/officeDocument/2006/relationships" r:embed="rId6"/>
        <a:stretch>
          <a:fillRect/>
        </a:stretch>
      </xdr:blipFill>
      <xdr:spPr>
        <a:xfrm>
          <a:off x="504825" y="21717000"/>
          <a:ext cx="3734124" cy="5250635"/>
        </a:xfrm>
        <a:prstGeom prst="rect">
          <a:avLst/>
        </a:prstGeom>
      </xdr:spPr>
    </xdr:pic>
    <xdr:clientData/>
  </xdr:twoCellAnchor>
  <xdr:twoCellAnchor editAs="oneCell">
    <xdr:from>
      <xdr:col>8</xdr:col>
      <xdr:colOff>0</xdr:colOff>
      <xdr:row>30</xdr:row>
      <xdr:rowOff>0</xdr:rowOff>
    </xdr:from>
    <xdr:to>
      <xdr:col>11</xdr:col>
      <xdr:colOff>596478</xdr:colOff>
      <xdr:row>59</xdr:row>
      <xdr:rowOff>2360</xdr:rowOff>
    </xdr:to>
    <xdr:pic>
      <xdr:nvPicPr>
        <xdr:cNvPr id="33" name="図 32">
          <a:extLst>
            <a:ext uri="{FF2B5EF4-FFF2-40B4-BE49-F238E27FC236}">
              <a16:creationId xmlns:a16="http://schemas.microsoft.com/office/drawing/2014/main" id="{AB500589-EC38-4D76-9503-C96CF06A4B02}"/>
            </a:ext>
          </a:extLst>
        </xdr:cNvPr>
        <xdr:cNvPicPr>
          <a:picLocks noChangeAspect="1"/>
        </xdr:cNvPicPr>
      </xdr:nvPicPr>
      <xdr:blipFill>
        <a:blip xmlns:r="http://schemas.openxmlformats.org/officeDocument/2006/relationships" r:embed="rId7"/>
        <a:stretch>
          <a:fillRect/>
        </a:stretch>
      </xdr:blipFill>
      <xdr:spPr>
        <a:xfrm>
          <a:off x="4772025" y="5429250"/>
          <a:ext cx="2453853" cy="5250635"/>
        </a:xfrm>
        <a:prstGeom prst="rect">
          <a:avLst/>
        </a:prstGeom>
      </xdr:spPr>
    </xdr:pic>
    <xdr:clientData/>
  </xdr:twoCellAnchor>
  <xdr:twoCellAnchor editAs="oneCell">
    <xdr:from>
      <xdr:col>8</xdr:col>
      <xdr:colOff>0</xdr:colOff>
      <xdr:row>60</xdr:row>
      <xdr:rowOff>0</xdr:rowOff>
    </xdr:from>
    <xdr:to>
      <xdr:col>11</xdr:col>
      <xdr:colOff>329755</xdr:colOff>
      <xdr:row>88</xdr:row>
      <xdr:rowOff>175714</xdr:rowOff>
    </xdr:to>
    <xdr:pic>
      <xdr:nvPicPr>
        <xdr:cNvPr id="35" name="図 34">
          <a:extLst>
            <a:ext uri="{FF2B5EF4-FFF2-40B4-BE49-F238E27FC236}">
              <a16:creationId xmlns:a16="http://schemas.microsoft.com/office/drawing/2014/main" id="{3A6D1B9E-DDA8-4317-99A3-6BE6015154E3}"/>
            </a:ext>
          </a:extLst>
        </xdr:cNvPr>
        <xdr:cNvPicPr>
          <a:picLocks noChangeAspect="1"/>
        </xdr:cNvPicPr>
      </xdr:nvPicPr>
      <xdr:blipFill>
        <a:blip xmlns:r="http://schemas.openxmlformats.org/officeDocument/2006/relationships" r:embed="rId8"/>
        <a:stretch>
          <a:fillRect/>
        </a:stretch>
      </xdr:blipFill>
      <xdr:spPr>
        <a:xfrm>
          <a:off x="4772025" y="10858500"/>
          <a:ext cx="2187130" cy="5243014"/>
        </a:xfrm>
        <a:prstGeom prst="rect">
          <a:avLst/>
        </a:prstGeom>
      </xdr:spPr>
    </xdr:pic>
    <xdr:clientData/>
  </xdr:twoCellAnchor>
  <xdr:twoCellAnchor editAs="oneCell">
    <xdr:from>
      <xdr:col>8</xdr:col>
      <xdr:colOff>0</xdr:colOff>
      <xdr:row>120</xdr:row>
      <xdr:rowOff>0</xdr:rowOff>
    </xdr:from>
    <xdr:to>
      <xdr:col>12</xdr:col>
      <xdr:colOff>53559</xdr:colOff>
      <xdr:row>149</xdr:row>
      <xdr:rowOff>9981</xdr:rowOff>
    </xdr:to>
    <xdr:pic>
      <xdr:nvPicPr>
        <xdr:cNvPr id="37" name="図 36">
          <a:extLst>
            <a:ext uri="{FF2B5EF4-FFF2-40B4-BE49-F238E27FC236}">
              <a16:creationId xmlns:a16="http://schemas.microsoft.com/office/drawing/2014/main" id="{2BCA6A2B-1CA5-4758-A994-19B4703C6D80}"/>
            </a:ext>
          </a:extLst>
        </xdr:cNvPr>
        <xdr:cNvPicPr>
          <a:picLocks noChangeAspect="1"/>
        </xdr:cNvPicPr>
      </xdr:nvPicPr>
      <xdr:blipFill>
        <a:blip xmlns:r="http://schemas.openxmlformats.org/officeDocument/2006/relationships" r:embed="rId9"/>
        <a:stretch>
          <a:fillRect/>
        </a:stretch>
      </xdr:blipFill>
      <xdr:spPr>
        <a:xfrm>
          <a:off x="4772025" y="21717000"/>
          <a:ext cx="2530059" cy="5258256"/>
        </a:xfrm>
        <a:prstGeom prst="rect">
          <a:avLst/>
        </a:prstGeom>
      </xdr:spPr>
    </xdr:pic>
    <xdr:clientData/>
  </xdr:twoCellAnchor>
  <xdr:twoCellAnchor editAs="oneCell">
    <xdr:from>
      <xdr:col>8</xdr:col>
      <xdr:colOff>0</xdr:colOff>
      <xdr:row>90</xdr:row>
      <xdr:rowOff>0</xdr:rowOff>
    </xdr:from>
    <xdr:to>
      <xdr:col>12</xdr:col>
      <xdr:colOff>91663</xdr:colOff>
      <xdr:row>119</xdr:row>
      <xdr:rowOff>25222</xdr:rowOff>
    </xdr:to>
    <xdr:pic>
      <xdr:nvPicPr>
        <xdr:cNvPr id="39" name="図 38">
          <a:extLst>
            <a:ext uri="{FF2B5EF4-FFF2-40B4-BE49-F238E27FC236}">
              <a16:creationId xmlns:a16="http://schemas.microsoft.com/office/drawing/2014/main" id="{ADC5D08A-12BC-4EB4-A0DF-64B4068FE5B7}"/>
            </a:ext>
          </a:extLst>
        </xdr:cNvPr>
        <xdr:cNvPicPr>
          <a:picLocks noChangeAspect="1"/>
        </xdr:cNvPicPr>
      </xdr:nvPicPr>
      <xdr:blipFill>
        <a:blip xmlns:r="http://schemas.openxmlformats.org/officeDocument/2006/relationships" r:embed="rId10"/>
        <a:stretch>
          <a:fillRect/>
        </a:stretch>
      </xdr:blipFill>
      <xdr:spPr>
        <a:xfrm>
          <a:off x="4772025" y="16287750"/>
          <a:ext cx="2568163" cy="5273497"/>
        </a:xfrm>
        <a:prstGeom prst="rect">
          <a:avLst/>
        </a:prstGeom>
      </xdr:spPr>
    </xdr:pic>
    <xdr:clientData/>
  </xdr:twoCellAnchor>
  <xdr:twoCellAnchor editAs="oneCell">
    <xdr:from>
      <xdr:col>13</xdr:col>
      <xdr:colOff>0</xdr:colOff>
      <xdr:row>0</xdr:row>
      <xdr:rowOff>0</xdr:rowOff>
    </xdr:from>
    <xdr:to>
      <xdr:col>16</xdr:col>
      <xdr:colOff>177341</xdr:colOff>
      <xdr:row>28</xdr:row>
      <xdr:rowOff>145232</xdr:rowOff>
    </xdr:to>
    <xdr:pic>
      <xdr:nvPicPr>
        <xdr:cNvPr id="40" name="図 39">
          <a:extLst>
            <a:ext uri="{FF2B5EF4-FFF2-40B4-BE49-F238E27FC236}">
              <a16:creationId xmlns:a16="http://schemas.microsoft.com/office/drawing/2014/main" id="{A0CA6B5A-99AC-4A77-AE7D-DFF22340D8CE}"/>
            </a:ext>
          </a:extLst>
        </xdr:cNvPr>
        <xdr:cNvPicPr>
          <a:picLocks noChangeAspect="1"/>
        </xdr:cNvPicPr>
      </xdr:nvPicPr>
      <xdr:blipFill>
        <a:blip xmlns:r="http://schemas.openxmlformats.org/officeDocument/2006/relationships" r:embed="rId11"/>
        <a:stretch>
          <a:fillRect/>
        </a:stretch>
      </xdr:blipFill>
      <xdr:spPr>
        <a:xfrm>
          <a:off x="7867650" y="0"/>
          <a:ext cx="2034716" cy="5212532"/>
        </a:xfrm>
        <a:prstGeom prst="rect">
          <a:avLst/>
        </a:prstGeom>
      </xdr:spPr>
    </xdr:pic>
    <xdr:clientData/>
  </xdr:twoCellAnchor>
  <xdr:twoCellAnchor editAs="oneCell">
    <xdr:from>
      <xdr:col>13</xdr:col>
      <xdr:colOff>0</xdr:colOff>
      <xdr:row>30</xdr:row>
      <xdr:rowOff>0</xdr:rowOff>
    </xdr:from>
    <xdr:to>
      <xdr:col>16</xdr:col>
      <xdr:colOff>344996</xdr:colOff>
      <xdr:row>59</xdr:row>
      <xdr:rowOff>40463</xdr:rowOff>
    </xdr:to>
    <xdr:pic>
      <xdr:nvPicPr>
        <xdr:cNvPr id="42" name="図 41">
          <a:extLst>
            <a:ext uri="{FF2B5EF4-FFF2-40B4-BE49-F238E27FC236}">
              <a16:creationId xmlns:a16="http://schemas.microsoft.com/office/drawing/2014/main" id="{8E5D28A3-8942-4EE0-B43B-B6B21C6F1CC4}"/>
            </a:ext>
          </a:extLst>
        </xdr:cNvPr>
        <xdr:cNvPicPr>
          <a:picLocks noChangeAspect="1"/>
        </xdr:cNvPicPr>
      </xdr:nvPicPr>
      <xdr:blipFill>
        <a:blip xmlns:r="http://schemas.openxmlformats.org/officeDocument/2006/relationships" r:embed="rId12"/>
        <a:stretch>
          <a:fillRect/>
        </a:stretch>
      </xdr:blipFill>
      <xdr:spPr>
        <a:xfrm>
          <a:off x="7867650" y="5429250"/>
          <a:ext cx="2202371" cy="5288738"/>
        </a:xfrm>
        <a:prstGeom prst="rect">
          <a:avLst/>
        </a:prstGeom>
      </xdr:spPr>
    </xdr:pic>
    <xdr:clientData/>
  </xdr:twoCellAnchor>
  <xdr:twoCellAnchor editAs="oneCell">
    <xdr:from>
      <xdr:col>13</xdr:col>
      <xdr:colOff>0</xdr:colOff>
      <xdr:row>60</xdr:row>
      <xdr:rowOff>0</xdr:rowOff>
    </xdr:from>
    <xdr:to>
      <xdr:col>16</xdr:col>
      <xdr:colOff>436444</xdr:colOff>
      <xdr:row>89</xdr:row>
      <xdr:rowOff>2360</xdr:rowOff>
    </xdr:to>
    <xdr:pic>
      <xdr:nvPicPr>
        <xdr:cNvPr id="44" name="図 43">
          <a:extLst>
            <a:ext uri="{FF2B5EF4-FFF2-40B4-BE49-F238E27FC236}">
              <a16:creationId xmlns:a16="http://schemas.microsoft.com/office/drawing/2014/main" id="{8ABB160F-2EB0-4E27-8D66-C0230C28A6DD}"/>
            </a:ext>
          </a:extLst>
        </xdr:cNvPr>
        <xdr:cNvPicPr>
          <a:picLocks noChangeAspect="1"/>
        </xdr:cNvPicPr>
      </xdr:nvPicPr>
      <xdr:blipFill>
        <a:blip xmlns:r="http://schemas.openxmlformats.org/officeDocument/2006/relationships" r:embed="rId13"/>
        <a:stretch>
          <a:fillRect/>
        </a:stretch>
      </xdr:blipFill>
      <xdr:spPr>
        <a:xfrm>
          <a:off x="7867650" y="10858500"/>
          <a:ext cx="2293819" cy="5250635"/>
        </a:xfrm>
        <a:prstGeom prst="rect">
          <a:avLst/>
        </a:prstGeom>
      </xdr:spPr>
    </xdr:pic>
    <xdr:clientData/>
  </xdr:twoCellAnchor>
  <xdr:twoCellAnchor editAs="oneCell">
    <xdr:from>
      <xdr:col>13</xdr:col>
      <xdr:colOff>0</xdr:colOff>
      <xdr:row>90</xdr:row>
      <xdr:rowOff>0</xdr:rowOff>
    </xdr:from>
    <xdr:to>
      <xdr:col>16</xdr:col>
      <xdr:colOff>78273</xdr:colOff>
      <xdr:row>118</xdr:row>
      <xdr:rowOff>160473</xdr:rowOff>
    </xdr:to>
    <xdr:pic>
      <xdr:nvPicPr>
        <xdr:cNvPr id="46" name="図 45">
          <a:extLst>
            <a:ext uri="{FF2B5EF4-FFF2-40B4-BE49-F238E27FC236}">
              <a16:creationId xmlns:a16="http://schemas.microsoft.com/office/drawing/2014/main" id="{A3F640DD-E75C-47C8-AC4D-83AE9CDAA394}"/>
            </a:ext>
          </a:extLst>
        </xdr:cNvPr>
        <xdr:cNvPicPr>
          <a:picLocks noChangeAspect="1"/>
        </xdr:cNvPicPr>
      </xdr:nvPicPr>
      <xdr:blipFill>
        <a:blip xmlns:r="http://schemas.openxmlformats.org/officeDocument/2006/relationships" r:embed="rId14"/>
        <a:stretch>
          <a:fillRect/>
        </a:stretch>
      </xdr:blipFill>
      <xdr:spPr>
        <a:xfrm>
          <a:off x="7867650" y="16287750"/>
          <a:ext cx="1935648" cy="5227773"/>
        </a:xfrm>
        <a:prstGeom prst="rect">
          <a:avLst/>
        </a:prstGeom>
      </xdr:spPr>
    </xdr:pic>
    <xdr:clientData/>
  </xdr:twoCellAnchor>
  <xdr:twoCellAnchor editAs="oneCell">
    <xdr:from>
      <xdr:col>13</xdr:col>
      <xdr:colOff>0</xdr:colOff>
      <xdr:row>120</xdr:row>
      <xdr:rowOff>0</xdr:rowOff>
    </xdr:from>
    <xdr:to>
      <xdr:col>16</xdr:col>
      <xdr:colOff>520271</xdr:colOff>
      <xdr:row>148</xdr:row>
      <xdr:rowOff>152852</xdr:rowOff>
    </xdr:to>
    <xdr:pic>
      <xdr:nvPicPr>
        <xdr:cNvPr id="51" name="図 50">
          <a:extLst>
            <a:ext uri="{FF2B5EF4-FFF2-40B4-BE49-F238E27FC236}">
              <a16:creationId xmlns:a16="http://schemas.microsoft.com/office/drawing/2014/main" id="{F34F2A46-EF19-4F34-AB7D-A2B594E5855D}"/>
            </a:ext>
          </a:extLst>
        </xdr:cNvPr>
        <xdr:cNvPicPr>
          <a:picLocks noChangeAspect="1"/>
        </xdr:cNvPicPr>
      </xdr:nvPicPr>
      <xdr:blipFill>
        <a:blip xmlns:r="http://schemas.openxmlformats.org/officeDocument/2006/relationships" r:embed="rId15"/>
        <a:stretch>
          <a:fillRect/>
        </a:stretch>
      </xdr:blipFill>
      <xdr:spPr>
        <a:xfrm>
          <a:off x="7867650" y="21717000"/>
          <a:ext cx="2377646" cy="5220152"/>
        </a:xfrm>
        <a:prstGeom prst="rect">
          <a:avLst/>
        </a:prstGeom>
      </xdr:spPr>
    </xdr:pic>
    <xdr:clientData/>
  </xdr:twoCellAnchor>
  <xdr:twoCellAnchor editAs="oneCell">
    <xdr:from>
      <xdr:col>18</xdr:col>
      <xdr:colOff>0</xdr:colOff>
      <xdr:row>0</xdr:row>
      <xdr:rowOff>0</xdr:rowOff>
    </xdr:from>
    <xdr:to>
      <xdr:col>22</xdr:col>
      <xdr:colOff>213593</xdr:colOff>
      <xdr:row>28</xdr:row>
      <xdr:rowOff>175714</xdr:rowOff>
    </xdr:to>
    <xdr:pic>
      <xdr:nvPicPr>
        <xdr:cNvPr id="53" name="図 52">
          <a:extLst>
            <a:ext uri="{FF2B5EF4-FFF2-40B4-BE49-F238E27FC236}">
              <a16:creationId xmlns:a16="http://schemas.microsoft.com/office/drawing/2014/main" id="{F9725A92-4175-424D-86E5-A3532DCF29B7}"/>
            </a:ext>
          </a:extLst>
        </xdr:cNvPr>
        <xdr:cNvPicPr>
          <a:picLocks noChangeAspect="1"/>
        </xdr:cNvPicPr>
      </xdr:nvPicPr>
      <xdr:blipFill>
        <a:blip xmlns:r="http://schemas.openxmlformats.org/officeDocument/2006/relationships" r:embed="rId16"/>
        <a:stretch>
          <a:fillRect/>
        </a:stretch>
      </xdr:blipFill>
      <xdr:spPr>
        <a:xfrm>
          <a:off x="10963275" y="0"/>
          <a:ext cx="2690093" cy="5243014"/>
        </a:xfrm>
        <a:prstGeom prst="rect">
          <a:avLst/>
        </a:prstGeom>
      </xdr:spPr>
    </xdr:pic>
    <xdr:clientData/>
  </xdr:twoCellAnchor>
  <xdr:twoCellAnchor editAs="oneCell">
    <xdr:from>
      <xdr:col>18</xdr:col>
      <xdr:colOff>0</xdr:colOff>
      <xdr:row>30</xdr:row>
      <xdr:rowOff>0</xdr:rowOff>
    </xdr:from>
    <xdr:to>
      <xdr:col>22</xdr:col>
      <xdr:colOff>312662</xdr:colOff>
      <xdr:row>59</xdr:row>
      <xdr:rowOff>9981</xdr:rowOff>
    </xdr:to>
    <xdr:pic>
      <xdr:nvPicPr>
        <xdr:cNvPr id="55" name="図 54">
          <a:extLst>
            <a:ext uri="{FF2B5EF4-FFF2-40B4-BE49-F238E27FC236}">
              <a16:creationId xmlns:a16="http://schemas.microsoft.com/office/drawing/2014/main" id="{9BCDEB80-C93A-4F28-ACCE-3D581045FCD2}"/>
            </a:ext>
          </a:extLst>
        </xdr:cNvPr>
        <xdr:cNvPicPr>
          <a:picLocks noChangeAspect="1"/>
        </xdr:cNvPicPr>
      </xdr:nvPicPr>
      <xdr:blipFill>
        <a:blip xmlns:r="http://schemas.openxmlformats.org/officeDocument/2006/relationships" r:embed="rId17"/>
        <a:stretch>
          <a:fillRect/>
        </a:stretch>
      </xdr:blipFill>
      <xdr:spPr>
        <a:xfrm>
          <a:off x="10963275" y="5429250"/>
          <a:ext cx="2789162" cy="5258256"/>
        </a:xfrm>
        <a:prstGeom prst="rect">
          <a:avLst/>
        </a:prstGeom>
      </xdr:spPr>
    </xdr:pic>
    <xdr:clientData/>
  </xdr:twoCellAnchor>
  <xdr:twoCellAnchor editAs="oneCell">
    <xdr:from>
      <xdr:col>18</xdr:col>
      <xdr:colOff>0</xdr:colOff>
      <xdr:row>60</xdr:row>
      <xdr:rowOff>0</xdr:rowOff>
    </xdr:from>
    <xdr:to>
      <xdr:col>21</xdr:col>
      <xdr:colOff>611719</xdr:colOff>
      <xdr:row>88</xdr:row>
      <xdr:rowOff>175714</xdr:rowOff>
    </xdr:to>
    <xdr:pic>
      <xdr:nvPicPr>
        <xdr:cNvPr id="57" name="図 56">
          <a:extLst>
            <a:ext uri="{FF2B5EF4-FFF2-40B4-BE49-F238E27FC236}">
              <a16:creationId xmlns:a16="http://schemas.microsoft.com/office/drawing/2014/main" id="{F4C93CBB-D5E2-47E4-BC90-C255AE4AF563}"/>
            </a:ext>
          </a:extLst>
        </xdr:cNvPr>
        <xdr:cNvPicPr>
          <a:picLocks noChangeAspect="1"/>
        </xdr:cNvPicPr>
      </xdr:nvPicPr>
      <xdr:blipFill>
        <a:blip xmlns:r="http://schemas.openxmlformats.org/officeDocument/2006/relationships" r:embed="rId18"/>
        <a:stretch>
          <a:fillRect/>
        </a:stretch>
      </xdr:blipFill>
      <xdr:spPr>
        <a:xfrm>
          <a:off x="10963275" y="10858500"/>
          <a:ext cx="2469094" cy="5243014"/>
        </a:xfrm>
        <a:prstGeom prst="rect">
          <a:avLst/>
        </a:prstGeom>
      </xdr:spPr>
    </xdr:pic>
    <xdr:clientData/>
  </xdr:twoCellAnchor>
  <xdr:twoCellAnchor editAs="oneCell">
    <xdr:from>
      <xdr:col>18</xdr:col>
      <xdr:colOff>0</xdr:colOff>
      <xdr:row>90</xdr:row>
      <xdr:rowOff>0</xdr:rowOff>
    </xdr:from>
    <xdr:to>
      <xdr:col>21</xdr:col>
      <xdr:colOff>360237</xdr:colOff>
      <xdr:row>118</xdr:row>
      <xdr:rowOff>129990</xdr:rowOff>
    </xdr:to>
    <xdr:pic>
      <xdr:nvPicPr>
        <xdr:cNvPr id="59" name="図 58">
          <a:extLst>
            <a:ext uri="{FF2B5EF4-FFF2-40B4-BE49-F238E27FC236}">
              <a16:creationId xmlns:a16="http://schemas.microsoft.com/office/drawing/2014/main" id="{F47985FE-C04B-4116-B9E4-A48C3FF22F12}"/>
            </a:ext>
          </a:extLst>
        </xdr:cNvPr>
        <xdr:cNvPicPr>
          <a:picLocks noChangeAspect="1"/>
        </xdr:cNvPicPr>
      </xdr:nvPicPr>
      <xdr:blipFill>
        <a:blip xmlns:r="http://schemas.openxmlformats.org/officeDocument/2006/relationships" r:embed="rId19"/>
        <a:stretch>
          <a:fillRect/>
        </a:stretch>
      </xdr:blipFill>
      <xdr:spPr>
        <a:xfrm>
          <a:off x="10963275" y="16287750"/>
          <a:ext cx="2217612" cy="5197290"/>
        </a:xfrm>
        <a:prstGeom prst="rect">
          <a:avLst/>
        </a:prstGeom>
      </xdr:spPr>
    </xdr:pic>
    <xdr:clientData/>
  </xdr:twoCellAnchor>
  <xdr:twoCellAnchor editAs="oneCell">
    <xdr:from>
      <xdr:col>18</xdr:col>
      <xdr:colOff>0</xdr:colOff>
      <xdr:row>120</xdr:row>
      <xdr:rowOff>0</xdr:rowOff>
    </xdr:from>
    <xdr:to>
      <xdr:col>21</xdr:col>
      <xdr:colOff>482168</xdr:colOff>
      <xdr:row>148</xdr:row>
      <xdr:rowOff>160473</xdr:rowOff>
    </xdr:to>
    <xdr:pic>
      <xdr:nvPicPr>
        <xdr:cNvPr id="61" name="図 60">
          <a:extLst>
            <a:ext uri="{FF2B5EF4-FFF2-40B4-BE49-F238E27FC236}">
              <a16:creationId xmlns:a16="http://schemas.microsoft.com/office/drawing/2014/main" id="{D8234E2B-A679-41BA-B04E-7DBFB380258F}"/>
            </a:ext>
          </a:extLst>
        </xdr:cNvPr>
        <xdr:cNvPicPr>
          <a:picLocks noChangeAspect="1"/>
        </xdr:cNvPicPr>
      </xdr:nvPicPr>
      <xdr:blipFill>
        <a:blip xmlns:r="http://schemas.openxmlformats.org/officeDocument/2006/relationships" r:embed="rId20"/>
        <a:stretch>
          <a:fillRect/>
        </a:stretch>
      </xdr:blipFill>
      <xdr:spPr>
        <a:xfrm>
          <a:off x="10963275" y="21717000"/>
          <a:ext cx="2339543" cy="5227773"/>
        </a:xfrm>
        <a:prstGeom prst="rect">
          <a:avLst/>
        </a:prstGeom>
      </xdr:spPr>
    </xdr:pic>
    <xdr:clientData/>
  </xdr:twoCellAnchor>
  <xdr:twoCellAnchor editAs="oneCell">
    <xdr:from>
      <xdr:col>24</xdr:col>
      <xdr:colOff>0</xdr:colOff>
      <xdr:row>0</xdr:row>
      <xdr:rowOff>0</xdr:rowOff>
    </xdr:from>
    <xdr:to>
      <xdr:col>27</xdr:col>
      <xdr:colOff>154479</xdr:colOff>
      <xdr:row>28</xdr:row>
      <xdr:rowOff>152852</xdr:rowOff>
    </xdr:to>
    <xdr:pic>
      <xdr:nvPicPr>
        <xdr:cNvPr id="63" name="図 62">
          <a:extLst>
            <a:ext uri="{FF2B5EF4-FFF2-40B4-BE49-F238E27FC236}">
              <a16:creationId xmlns:a16="http://schemas.microsoft.com/office/drawing/2014/main" id="{4A141EA0-C42C-4F8D-BB1C-7CF011D668A5}"/>
            </a:ext>
          </a:extLst>
        </xdr:cNvPr>
        <xdr:cNvPicPr>
          <a:picLocks noChangeAspect="1"/>
        </xdr:cNvPicPr>
      </xdr:nvPicPr>
      <xdr:blipFill>
        <a:blip xmlns:r="http://schemas.openxmlformats.org/officeDocument/2006/relationships" r:embed="rId21"/>
        <a:stretch>
          <a:fillRect/>
        </a:stretch>
      </xdr:blipFill>
      <xdr:spPr>
        <a:xfrm>
          <a:off x="14678025" y="0"/>
          <a:ext cx="2011854" cy="5220152"/>
        </a:xfrm>
        <a:prstGeom prst="rect">
          <a:avLst/>
        </a:prstGeom>
      </xdr:spPr>
    </xdr:pic>
    <xdr:clientData/>
  </xdr:twoCellAnchor>
  <xdr:twoCellAnchor editAs="oneCell">
    <xdr:from>
      <xdr:col>24</xdr:col>
      <xdr:colOff>0</xdr:colOff>
      <xdr:row>30</xdr:row>
      <xdr:rowOff>19050</xdr:rowOff>
    </xdr:from>
    <xdr:to>
      <xdr:col>28</xdr:col>
      <xdr:colOff>122145</xdr:colOff>
      <xdr:row>59</xdr:row>
      <xdr:rowOff>13789</xdr:rowOff>
    </xdr:to>
    <xdr:pic>
      <xdr:nvPicPr>
        <xdr:cNvPr id="64" name="図 63">
          <a:extLst>
            <a:ext uri="{FF2B5EF4-FFF2-40B4-BE49-F238E27FC236}">
              <a16:creationId xmlns:a16="http://schemas.microsoft.com/office/drawing/2014/main" id="{5A730BA4-1E6A-4641-B05F-4E5C211D0497}"/>
            </a:ext>
          </a:extLst>
        </xdr:cNvPr>
        <xdr:cNvPicPr>
          <a:picLocks noChangeAspect="1"/>
        </xdr:cNvPicPr>
      </xdr:nvPicPr>
      <xdr:blipFill>
        <a:blip xmlns:r="http://schemas.openxmlformats.org/officeDocument/2006/relationships" r:embed="rId22"/>
        <a:stretch>
          <a:fillRect/>
        </a:stretch>
      </xdr:blipFill>
      <xdr:spPr>
        <a:xfrm>
          <a:off x="14678025" y="5448300"/>
          <a:ext cx="2598645" cy="5243014"/>
        </a:xfrm>
        <a:prstGeom prst="rect">
          <a:avLst/>
        </a:prstGeom>
      </xdr:spPr>
    </xdr:pic>
    <xdr:clientData/>
  </xdr:twoCellAnchor>
  <xdr:twoCellAnchor editAs="oneCell">
    <xdr:from>
      <xdr:col>24</xdr:col>
      <xdr:colOff>0</xdr:colOff>
      <xdr:row>60</xdr:row>
      <xdr:rowOff>0</xdr:rowOff>
    </xdr:from>
    <xdr:to>
      <xdr:col>27</xdr:col>
      <xdr:colOff>55411</xdr:colOff>
      <xdr:row>88</xdr:row>
      <xdr:rowOff>168094</xdr:rowOff>
    </xdr:to>
    <xdr:pic>
      <xdr:nvPicPr>
        <xdr:cNvPr id="66" name="図 65">
          <a:extLst>
            <a:ext uri="{FF2B5EF4-FFF2-40B4-BE49-F238E27FC236}">
              <a16:creationId xmlns:a16="http://schemas.microsoft.com/office/drawing/2014/main" id="{94CA687A-B615-488F-9630-0E9670D24CE2}"/>
            </a:ext>
          </a:extLst>
        </xdr:cNvPr>
        <xdr:cNvPicPr>
          <a:picLocks noChangeAspect="1"/>
        </xdr:cNvPicPr>
      </xdr:nvPicPr>
      <xdr:blipFill>
        <a:blip xmlns:r="http://schemas.openxmlformats.org/officeDocument/2006/relationships" r:embed="rId23"/>
        <a:stretch>
          <a:fillRect/>
        </a:stretch>
      </xdr:blipFill>
      <xdr:spPr>
        <a:xfrm>
          <a:off x="14678025" y="10858500"/>
          <a:ext cx="1912786" cy="5235394"/>
        </a:xfrm>
        <a:prstGeom prst="rect">
          <a:avLst/>
        </a:prstGeom>
      </xdr:spPr>
    </xdr:pic>
    <xdr:clientData/>
  </xdr:twoCellAnchor>
  <xdr:twoCellAnchor editAs="oneCell">
    <xdr:from>
      <xdr:col>24</xdr:col>
      <xdr:colOff>0</xdr:colOff>
      <xdr:row>90</xdr:row>
      <xdr:rowOff>0</xdr:rowOff>
    </xdr:from>
    <xdr:to>
      <xdr:col>27</xdr:col>
      <xdr:colOff>154479</xdr:colOff>
      <xdr:row>118</xdr:row>
      <xdr:rowOff>175714</xdr:rowOff>
    </xdr:to>
    <xdr:pic>
      <xdr:nvPicPr>
        <xdr:cNvPr id="68" name="図 67">
          <a:extLst>
            <a:ext uri="{FF2B5EF4-FFF2-40B4-BE49-F238E27FC236}">
              <a16:creationId xmlns:a16="http://schemas.microsoft.com/office/drawing/2014/main" id="{774E44ED-2DAE-4DDE-9C79-449F4715C426}"/>
            </a:ext>
          </a:extLst>
        </xdr:cNvPr>
        <xdr:cNvPicPr>
          <a:picLocks noChangeAspect="1"/>
        </xdr:cNvPicPr>
      </xdr:nvPicPr>
      <xdr:blipFill>
        <a:blip xmlns:r="http://schemas.openxmlformats.org/officeDocument/2006/relationships" r:embed="rId24"/>
        <a:stretch>
          <a:fillRect/>
        </a:stretch>
      </xdr:blipFill>
      <xdr:spPr>
        <a:xfrm>
          <a:off x="14678025" y="16287750"/>
          <a:ext cx="2011854" cy="5243014"/>
        </a:xfrm>
        <a:prstGeom prst="rect">
          <a:avLst/>
        </a:prstGeom>
      </xdr:spPr>
    </xdr:pic>
    <xdr:clientData/>
  </xdr:twoCellAnchor>
  <xdr:twoCellAnchor editAs="oneCell">
    <xdr:from>
      <xdr:col>24</xdr:col>
      <xdr:colOff>0</xdr:colOff>
      <xdr:row>120</xdr:row>
      <xdr:rowOff>0</xdr:rowOff>
    </xdr:from>
    <xdr:to>
      <xdr:col>28</xdr:col>
      <xdr:colOff>38318</xdr:colOff>
      <xdr:row>149</xdr:row>
      <xdr:rowOff>9981</xdr:rowOff>
    </xdr:to>
    <xdr:pic>
      <xdr:nvPicPr>
        <xdr:cNvPr id="70" name="図 69">
          <a:extLst>
            <a:ext uri="{FF2B5EF4-FFF2-40B4-BE49-F238E27FC236}">
              <a16:creationId xmlns:a16="http://schemas.microsoft.com/office/drawing/2014/main" id="{4FAC1D8E-02B1-4F2C-B051-31663ADACDD5}"/>
            </a:ext>
          </a:extLst>
        </xdr:cNvPr>
        <xdr:cNvPicPr>
          <a:picLocks noChangeAspect="1"/>
        </xdr:cNvPicPr>
      </xdr:nvPicPr>
      <xdr:blipFill>
        <a:blip xmlns:r="http://schemas.openxmlformats.org/officeDocument/2006/relationships" r:embed="rId25"/>
        <a:stretch>
          <a:fillRect/>
        </a:stretch>
      </xdr:blipFill>
      <xdr:spPr>
        <a:xfrm>
          <a:off x="14678025" y="21717000"/>
          <a:ext cx="2514818" cy="5258256"/>
        </a:xfrm>
        <a:prstGeom prst="rect">
          <a:avLst/>
        </a:prstGeom>
      </xdr:spPr>
    </xdr:pic>
    <xdr:clientData/>
  </xdr:twoCellAnchor>
  <xdr:twoCellAnchor editAs="oneCell">
    <xdr:from>
      <xdr:col>30</xdr:col>
      <xdr:colOff>0</xdr:colOff>
      <xdr:row>0</xdr:row>
      <xdr:rowOff>0</xdr:rowOff>
    </xdr:from>
    <xdr:to>
      <xdr:col>34</xdr:col>
      <xdr:colOff>45939</xdr:colOff>
      <xdr:row>28</xdr:row>
      <xdr:rowOff>160473</xdr:rowOff>
    </xdr:to>
    <xdr:pic>
      <xdr:nvPicPr>
        <xdr:cNvPr id="72" name="図 71">
          <a:extLst>
            <a:ext uri="{FF2B5EF4-FFF2-40B4-BE49-F238E27FC236}">
              <a16:creationId xmlns:a16="http://schemas.microsoft.com/office/drawing/2014/main" id="{A5F4B032-612B-4D7F-81D4-B60FFE4777D6}"/>
            </a:ext>
          </a:extLst>
        </xdr:cNvPr>
        <xdr:cNvPicPr>
          <a:picLocks noChangeAspect="1"/>
        </xdr:cNvPicPr>
      </xdr:nvPicPr>
      <xdr:blipFill>
        <a:blip xmlns:r="http://schemas.openxmlformats.org/officeDocument/2006/relationships" r:embed="rId26"/>
        <a:stretch>
          <a:fillRect/>
        </a:stretch>
      </xdr:blipFill>
      <xdr:spPr>
        <a:xfrm>
          <a:off x="18392775" y="0"/>
          <a:ext cx="2522439" cy="5227773"/>
        </a:xfrm>
        <a:prstGeom prst="rect">
          <a:avLst/>
        </a:prstGeom>
      </xdr:spPr>
    </xdr:pic>
    <xdr:clientData/>
  </xdr:twoCellAnchor>
  <xdr:twoCellAnchor editAs="oneCell">
    <xdr:from>
      <xdr:col>30</xdr:col>
      <xdr:colOff>0</xdr:colOff>
      <xdr:row>30</xdr:row>
      <xdr:rowOff>0</xdr:rowOff>
    </xdr:from>
    <xdr:to>
      <xdr:col>34</xdr:col>
      <xdr:colOff>617488</xdr:colOff>
      <xdr:row>58</xdr:row>
      <xdr:rowOff>168094</xdr:rowOff>
    </xdr:to>
    <xdr:pic>
      <xdr:nvPicPr>
        <xdr:cNvPr id="74" name="図 73">
          <a:extLst>
            <a:ext uri="{FF2B5EF4-FFF2-40B4-BE49-F238E27FC236}">
              <a16:creationId xmlns:a16="http://schemas.microsoft.com/office/drawing/2014/main" id="{CA4B9077-709F-4523-8542-5F2B10B977DC}"/>
            </a:ext>
          </a:extLst>
        </xdr:cNvPr>
        <xdr:cNvPicPr>
          <a:picLocks noChangeAspect="1"/>
        </xdr:cNvPicPr>
      </xdr:nvPicPr>
      <xdr:blipFill>
        <a:blip xmlns:r="http://schemas.openxmlformats.org/officeDocument/2006/relationships" r:embed="rId27"/>
        <a:stretch>
          <a:fillRect/>
        </a:stretch>
      </xdr:blipFill>
      <xdr:spPr>
        <a:xfrm>
          <a:off x="18392775" y="5429250"/>
          <a:ext cx="3093988" cy="5235394"/>
        </a:xfrm>
        <a:prstGeom prst="rect">
          <a:avLst/>
        </a:prstGeom>
      </xdr:spPr>
    </xdr:pic>
    <xdr:clientData/>
  </xdr:twoCellAnchor>
  <xdr:twoCellAnchor editAs="oneCell">
    <xdr:from>
      <xdr:col>30</xdr:col>
      <xdr:colOff>0</xdr:colOff>
      <xdr:row>60</xdr:row>
      <xdr:rowOff>0</xdr:rowOff>
    </xdr:from>
    <xdr:to>
      <xdr:col>33</xdr:col>
      <xdr:colOff>565995</xdr:colOff>
      <xdr:row>89</xdr:row>
      <xdr:rowOff>2360</xdr:rowOff>
    </xdr:to>
    <xdr:pic>
      <xdr:nvPicPr>
        <xdr:cNvPr id="76" name="図 75">
          <a:extLst>
            <a:ext uri="{FF2B5EF4-FFF2-40B4-BE49-F238E27FC236}">
              <a16:creationId xmlns:a16="http://schemas.microsoft.com/office/drawing/2014/main" id="{F9F7ED08-D8C6-41B6-AE1C-CDF2F147F59E}"/>
            </a:ext>
          </a:extLst>
        </xdr:cNvPr>
        <xdr:cNvPicPr>
          <a:picLocks noChangeAspect="1"/>
        </xdr:cNvPicPr>
      </xdr:nvPicPr>
      <xdr:blipFill>
        <a:blip xmlns:r="http://schemas.openxmlformats.org/officeDocument/2006/relationships" r:embed="rId28"/>
        <a:stretch>
          <a:fillRect/>
        </a:stretch>
      </xdr:blipFill>
      <xdr:spPr>
        <a:xfrm>
          <a:off x="18392775" y="10858500"/>
          <a:ext cx="2423370" cy="5250635"/>
        </a:xfrm>
        <a:prstGeom prst="rect">
          <a:avLst/>
        </a:prstGeom>
      </xdr:spPr>
    </xdr:pic>
    <xdr:clientData/>
  </xdr:twoCellAnchor>
  <xdr:twoCellAnchor editAs="oneCell">
    <xdr:from>
      <xdr:col>30</xdr:col>
      <xdr:colOff>0</xdr:colOff>
      <xdr:row>90</xdr:row>
      <xdr:rowOff>0</xdr:rowOff>
    </xdr:from>
    <xdr:to>
      <xdr:col>33</xdr:col>
      <xdr:colOff>558374</xdr:colOff>
      <xdr:row>119</xdr:row>
      <xdr:rowOff>2360</xdr:rowOff>
    </xdr:to>
    <xdr:pic>
      <xdr:nvPicPr>
        <xdr:cNvPr id="78" name="図 77">
          <a:extLst>
            <a:ext uri="{FF2B5EF4-FFF2-40B4-BE49-F238E27FC236}">
              <a16:creationId xmlns:a16="http://schemas.microsoft.com/office/drawing/2014/main" id="{8912D63D-9A12-44DE-89EC-8994C3C87CD4}"/>
            </a:ext>
          </a:extLst>
        </xdr:cNvPr>
        <xdr:cNvPicPr>
          <a:picLocks noChangeAspect="1"/>
        </xdr:cNvPicPr>
      </xdr:nvPicPr>
      <xdr:blipFill>
        <a:blip xmlns:r="http://schemas.openxmlformats.org/officeDocument/2006/relationships" r:embed="rId29"/>
        <a:stretch>
          <a:fillRect/>
        </a:stretch>
      </xdr:blipFill>
      <xdr:spPr>
        <a:xfrm>
          <a:off x="18392775" y="16287750"/>
          <a:ext cx="2415749" cy="5250635"/>
        </a:xfrm>
        <a:prstGeom prst="rect">
          <a:avLst/>
        </a:prstGeom>
      </xdr:spPr>
    </xdr:pic>
    <xdr:clientData/>
  </xdr:twoCellAnchor>
  <xdr:twoCellAnchor editAs="oneCell">
    <xdr:from>
      <xdr:col>30</xdr:col>
      <xdr:colOff>0</xdr:colOff>
      <xdr:row>120</xdr:row>
      <xdr:rowOff>0</xdr:rowOff>
    </xdr:from>
    <xdr:to>
      <xdr:col>34</xdr:col>
      <xdr:colOff>91663</xdr:colOff>
      <xdr:row>148</xdr:row>
      <xdr:rowOff>152852</xdr:rowOff>
    </xdr:to>
    <xdr:pic>
      <xdr:nvPicPr>
        <xdr:cNvPr id="80" name="図 79">
          <a:extLst>
            <a:ext uri="{FF2B5EF4-FFF2-40B4-BE49-F238E27FC236}">
              <a16:creationId xmlns:a16="http://schemas.microsoft.com/office/drawing/2014/main" id="{6998D1A6-DB74-4996-A67D-982EAB86AA9D}"/>
            </a:ext>
          </a:extLst>
        </xdr:cNvPr>
        <xdr:cNvPicPr>
          <a:picLocks noChangeAspect="1"/>
        </xdr:cNvPicPr>
      </xdr:nvPicPr>
      <xdr:blipFill>
        <a:blip xmlns:r="http://schemas.openxmlformats.org/officeDocument/2006/relationships" r:embed="rId30"/>
        <a:stretch>
          <a:fillRect/>
        </a:stretch>
      </xdr:blipFill>
      <xdr:spPr>
        <a:xfrm>
          <a:off x="18392775" y="21717000"/>
          <a:ext cx="2568163" cy="5220152"/>
        </a:xfrm>
        <a:prstGeom prst="rect">
          <a:avLst/>
        </a:prstGeom>
      </xdr:spPr>
    </xdr:pic>
    <xdr:clientData/>
  </xdr:twoCellAnchor>
  <xdr:twoCellAnchor editAs="oneCell">
    <xdr:from>
      <xdr:col>36</xdr:col>
      <xdr:colOff>0</xdr:colOff>
      <xdr:row>0</xdr:row>
      <xdr:rowOff>0</xdr:rowOff>
    </xdr:from>
    <xdr:to>
      <xdr:col>39</xdr:col>
      <xdr:colOff>436444</xdr:colOff>
      <xdr:row>28</xdr:row>
      <xdr:rowOff>145232</xdr:rowOff>
    </xdr:to>
    <xdr:pic>
      <xdr:nvPicPr>
        <xdr:cNvPr id="82" name="図 81">
          <a:extLst>
            <a:ext uri="{FF2B5EF4-FFF2-40B4-BE49-F238E27FC236}">
              <a16:creationId xmlns:a16="http://schemas.microsoft.com/office/drawing/2014/main" id="{ECDE5639-5DC2-4C03-99C1-704E9617D9DB}"/>
            </a:ext>
          </a:extLst>
        </xdr:cNvPr>
        <xdr:cNvPicPr>
          <a:picLocks noChangeAspect="1"/>
        </xdr:cNvPicPr>
      </xdr:nvPicPr>
      <xdr:blipFill>
        <a:blip xmlns:r="http://schemas.openxmlformats.org/officeDocument/2006/relationships" r:embed="rId31"/>
        <a:stretch>
          <a:fillRect/>
        </a:stretch>
      </xdr:blipFill>
      <xdr:spPr>
        <a:xfrm>
          <a:off x="22107525" y="0"/>
          <a:ext cx="2293819" cy="5212532"/>
        </a:xfrm>
        <a:prstGeom prst="rect">
          <a:avLst/>
        </a:prstGeom>
      </xdr:spPr>
    </xdr:pic>
    <xdr:clientData/>
  </xdr:twoCellAnchor>
  <xdr:twoCellAnchor editAs="oneCell">
    <xdr:from>
      <xdr:col>36</xdr:col>
      <xdr:colOff>0</xdr:colOff>
      <xdr:row>30</xdr:row>
      <xdr:rowOff>0</xdr:rowOff>
    </xdr:from>
    <xdr:to>
      <xdr:col>39</xdr:col>
      <xdr:colOff>261169</xdr:colOff>
      <xdr:row>58</xdr:row>
      <xdr:rowOff>152852</xdr:rowOff>
    </xdr:to>
    <xdr:pic>
      <xdr:nvPicPr>
        <xdr:cNvPr id="83" name="図 82">
          <a:extLst>
            <a:ext uri="{FF2B5EF4-FFF2-40B4-BE49-F238E27FC236}">
              <a16:creationId xmlns:a16="http://schemas.microsoft.com/office/drawing/2014/main" id="{9DA2E0B0-D612-430B-ACC9-E0C0456EC104}"/>
            </a:ext>
          </a:extLst>
        </xdr:cNvPr>
        <xdr:cNvPicPr>
          <a:picLocks noChangeAspect="1"/>
        </xdr:cNvPicPr>
      </xdr:nvPicPr>
      <xdr:blipFill>
        <a:blip xmlns:r="http://schemas.openxmlformats.org/officeDocument/2006/relationships" r:embed="rId32"/>
        <a:stretch>
          <a:fillRect/>
        </a:stretch>
      </xdr:blipFill>
      <xdr:spPr>
        <a:xfrm>
          <a:off x="22107525" y="5429250"/>
          <a:ext cx="2118544" cy="5220152"/>
        </a:xfrm>
        <a:prstGeom prst="rect">
          <a:avLst/>
        </a:prstGeom>
      </xdr:spPr>
    </xdr:pic>
    <xdr:clientData/>
  </xdr:twoCellAnchor>
  <xdr:twoCellAnchor editAs="oneCell">
    <xdr:from>
      <xdr:col>36</xdr:col>
      <xdr:colOff>0</xdr:colOff>
      <xdr:row>60</xdr:row>
      <xdr:rowOff>0</xdr:rowOff>
    </xdr:from>
    <xdr:to>
      <xdr:col>40</xdr:col>
      <xdr:colOff>145007</xdr:colOff>
      <xdr:row>88</xdr:row>
      <xdr:rowOff>168094</xdr:rowOff>
    </xdr:to>
    <xdr:pic>
      <xdr:nvPicPr>
        <xdr:cNvPr id="85" name="図 84">
          <a:extLst>
            <a:ext uri="{FF2B5EF4-FFF2-40B4-BE49-F238E27FC236}">
              <a16:creationId xmlns:a16="http://schemas.microsoft.com/office/drawing/2014/main" id="{B1D8E79D-251B-4699-B5D9-6D845661CC6A}"/>
            </a:ext>
          </a:extLst>
        </xdr:cNvPr>
        <xdr:cNvPicPr>
          <a:picLocks noChangeAspect="1"/>
        </xdr:cNvPicPr>
      </xdr:nvPicPr>
      <xdr:blipFill>
        <a:blip xmlns:r="http://schemas.openxmlformats.org/officeDocument/2006/relationships" r:embed="rId33"/>
        <a:stretch>
          <a:fillRect/>
        </a:stretch>
      </xdr:blipFill>
      <xdr:spPr>
        <a:xfrm>
          <a:off x="22107525" y="10858500"/>
          <a:ext cx="2621507" cy="5235394"/>
        </a:xfrm>
        <a:prstGeom prst="rect">
          <a:avLst/>
        </a:prstGeom>
      </xdr:spPr>
    </xdr:pic>
    <xdr:clientData/>
  </xdr:twoCellAnchor>
  <xdr:twoCellAnchor editAs="oneCell">
    <xdr:from>
      <xdr:col>36</xdr:col>
      <xdr:colOff>0</xdr:colOff>
      <xdr:row>90</xdr:row>
      <xdr:rowOff>0</xdr:rowOff>
    </xdr:from>
    <xdr:to>
      <xdr:col>39</xdr:col>
      <xdr:colOff>177341</xdr:colOff>
      <xdr:row>118</xdr:row>
      <xdr:rowOff>175714</xdr:rowOff>
    </xdr:to>
    <xdr:pic>
      <xdr:nvPicPr>
        <xdr:cNvPr id="87" name="図 86">
          <a:extLst>
            <a:ext uri="{FF2B5EF4-FFF2-40B4-BE49-F238E27FC236}">
              <a16:creationId xmlns:a16="http://schemas.microsoft.com/office/drawing/2014/main" id="{EB2CB6B4-16C2-4EE0-8298-4CCE33D50050}"/>
            </a:ext>
          </a:extLst>
        </xdr:cNvPr>
        <xdr:cNvPicPr>
          <a:picLocks noChangeAspect="1"/>
        </xdr:cNvPicPr>
      </xdr:nvPicPr>
      <xdr:blipFill>
        <a:blip xmlns:r="http://schemas.openxmlformats.org/officeDocument/2006/relationships" r:embed="rId34"/>
        <a:stretch>
          <a:fillRect/>
        </a:stretch>
      </xdr:blipFill>
      <xdr:spPr>
        <a:xfrm>
          <a:off x="22107525" y="16287750"/>
          <a:ext cx="2034716" cy="5243014"/>
        </a:xfrm>
        <a:prstGeom prst="rect">
          <a:avLst/>
        </a:prstGeom>
      </xdr:spPr>
    </xdr:pic>
    <xdr:clientData/>
  </xdr:twoCellAnchor>
  <xdr:twoCellAnchor editAs="oneCell">
    <xdr:from>
      <xdr:col>36</xdr:col>
      <xdr:colOff>0</xdr:colOff>
      <xdr:row>120</xdr:row>
      <xdr:rowOff>0</xdr:rowOff>
    </xdr:from>
    <xdr:to>
      <xdr:col>39</xdr:col>
      <xdr:colOff>329755</xdr:colOff>
      <xdr:row>148</xdr:row>
      <xdr:rowOff>160473</xdr:rowOff>
    </xdr:to>
    <xdr:pic>
      <xdr:nvPicPr>
        <xdr:cNvPr id="89" name="図 88">
          <a:extLst>
            <a:ext uri="{FF2B5EF4-FFF2-40B4-BE49-F238E27FC236}">
              <a16:creationId xmlns:a16="http://schemas.microsoft.com/office/drawing/2014/main" id="{25E2E8A8-BE3F-424C-B02E-5C02181D8881}"/>
            </a:ext>
          </a:extLst>
        </xdr:cNvPr>
        <xdr:cNvPicPr>
          <a:picLocks noChangeAspect="1"/>
        </xdr:cNvPicPr>
      </xdr:nvPicPr>
      <xdr:blipFill>
        <a:blip xmlns:r="http://schemas.openxmlformats.org/officeDocument/2006/relationships" r:embed="rId35"/>
        <a:stretch>
          <a:fillRect/>
        </a:stretch>
      </xdr:blipFill>
      <xdr:spPr>
        <a:xfrm>
          <a:off x="22107525" y="21717000"/>
          <a:ext cx="2187130" cy="5227773"/>
        </a:xfrm>
        <a:prstGeom prst="rect">
          <a:avLst/>
        </a:prstGeom>
      </xdr:spPr>
    </xdr:pic>
    <xdr:clientData/>
  </xdr:twoCellAnchor>
  <xdr:twoCellAnchor editAs="oneCell">
    <xdr:from>
      <xdr:col>42</xdr:col>
      <xdr:colOff>0</xdr:colOff>
      <xdr:row>0</xdr:row>
      <xdr:rowOff>0</xdr:rowOff>
    </xdr:from>
    <xdr:to>
      <xdr:col>45</xdr:col>
      <xdr:colOff>505030</xdr:colOff>
      <xdr:row>28</xdr:row>
      <xdr:rowOff>168094</xdr:rowOff>
    </xdr:to>
    <xdr:pic>
      <xdr:nvPicPr>
        <xdr:cNvPr id="91" name="図 90">
          <a:extLst>
            <a:ext uri="{FF2B5EF4-FFF2-40B4-BE49-F238E27FC236}">
              <a16:creationId xmlns:a16="http://schemas.microsoft.com/office/drawing/2014/main" id="{819AA2B2-B33C-4C79-B24D-37DF10D38BBD}"/>
            </a:ext>
          </a:extLst>
        </xdr:cNvPr>
        <xdr:cNvPicPr>
          <a:picLocks noChangeAspect="1"/>
        </xdr:cNvPicPr>
      </xdr:nvPicPr>
      <xdr:blipFill>
        <a:blip xmlns:r="http://schemas.openxmlformats.org/officeDocument/2006/relationships" r:embed="rId36"/>
        <a:stretch>
          <a:fillRect/>
        </a:stretch>
      </xdr:blipFill>
      <xdr:spPr>
        <a:xfrm>
          <a:off x="25822275" y="0"/>
          <a:ext cx="2362405" cy="5235394"/>
        </a:xfrm>
        <a:prstGeom prst="rect">
          <a:avLst/>
        </a:prstGeom>
      </xdr:spPr>
    </xdr:pic>
    <xdr:clientData/>
  </xdr:twoCellAnchor>
  <xdr:twoCellAnchor editAs="oneCell">
    <xdr:from>
      <xdr:col>42</xdr:col>
      <xdr:colOff>0</xdr:colOff>
      <xdr:row>30</xdr:row>
      <xdr:rowOff>0</xdr:rowOff>
    </xdr:from>
    <xdr:to>
      <xdr:col>45</xdr:col>
      <xdr:colOff>421202</xdr:colOff>
      <xdr:row>58</xdr:row>
      <xdr:rowOff>145232</xdr:rowOff>
    </xdr:to>
    <xdr:pic>
      <xdr:nvPicPr>
        <xdr:cNvPr id="93" name="図 92">
          <a:extLst>
            <a:ext uri="{FF2B5EF4-FFF2-40B4-BE49-F238E27FC236}">
              <a16:creationId xmlns:a16="http://schemas.microsoft.com/office/drawing/2014/main" id="{71E740FA-028D-4113-A4CE-ED60CE6176A7}"/>
            </a:ext>
          </a:extLst>
        </xdr:cNvPr>
        <xdr:cNvPicPr>
          <a:picLocks noChangeAspect="1"/>
        </xdr:cNvPicPr>
      </xdr:nvPicPr>
      <xdr:blipFill>
        <a:blip xmlns:r="http://schemas.openxmlformats.org/officeDocument/2006/relationships" r:embed="rId37"/>
        <a:stretch>
          <a:fillRect/>
        </a:stretch>
      </xdr:blipFill>
      <xdr:spPr>
        <a:xfrm>
          <a:off x="25822275" y="5429250"/>
          <a:ext cx="2278577" cy="5212532"/>
        </a:xfrm>
        <a:prstGeom prst="rect">
          <a:avLst/>
        </a:prstGeom>
      </xdr:spPr>
    </xdr:pic>
    <xdr:clientData/>
  </xdr:twoCellAnchor>
  <xdr:twoCellAnchor editAs="oneCell">
    <xdr:from>
      <xdr:col>42</xdr:col>
      <xdr:colOff>0</xdr:colOff>
      <xdr:row>60</xdr:row>
      <xdr:rowOff>0</xdr:rowOff>
    </xdr:from>
    <xdr:to>
      <xdr:col>45</xdr:col>
      <xdr:colOff>413582</xdr:colOff>
      <xdr:row>89</xdr:row>
      <xdr:rowOff>17601</xdr:rowOff>
    </xdr:to>
    <xdr:pic>
      <xdr:nvPicPr>
        <xdr:cNvPr id="95" name="図 94">
          <a:extLst>
            <a:ext uri="{FF2B5EF4-FFF2-40B4-BE49-F238E27FC236}">
              <a16:creationId xmlns:a16="http://schemas.microsoft.com/office/drawing/2014/main" id="{FB5F5851-FA4A-45D6-85CA-1007B4A2DA78}"/>
            </a:ext>
          </a:extLst>
        </xdr:cNvPr>
        <xdr:cNvPicPr>
          <a:picLocks noChangeAspect="1"/>
        </xdr:cNvPicPr>
      </xdr:nvPicPr>
      <xdr:blipFill>
        <a:blip xmlns:r="http://schemas.openxmlformats.org/officeDocument/2006/relationships" r:embed="rId38"/>
        <a:stretch>
          <a:fillRect/>
        </a:stretch>
      </xdr:blipFill>
      <xdr:spPr>
        <a:xfrm>
          <a:off x="25822275" y="10858500"/>
          <a:ext cx="2270957" cy="5265876"/>
        </a:xfrm>
        <a:prstGeom prst="rect">
          <a:avLst/>
        </a:prstGeom>
      </xdr:spPr>
    </xdr:pic>
    <xdr:clientData/>
  </xdr:twoCellAnchor>
  <xdr:twoCellAnchor editAs="oneCell">
    <xdr:from>
      <xdr:col>42</xdr:col>
      <xdr:colOff>0</xdr:colOff>
      <xdr:row>90</xdr:row>
      <xdr:rowOff>0</xdr:rowOff>
    </xdr:from>
    <xdr:to>
      <xdr:col>45</xdr:col>
      <xdr:colOff>154479</xdr:colOff>
      <xdr:row>118</xdr:row>
      <xdr:rowOff>175714</xdr:rowOff>
    </xdr:to>
    <xdr:pic>
      <xdr:nvPicPr>
        <xdr:cNvPr id="97" name="図 96">
          <a:extLst>
            <a:ext uri="{FF2B5EF4-FFF2-40B4-BE49-F238E27FC236}">
              <a16:creationId xmlns:a16="http://schemas.microsoft.com/office/drawing/2014/main" id="{1385F250-1EF7-452E-95FA-5B08F43AC7AF}"/>
            </a:ext>
          </a:extLst>
        </xdr:cNvPr>
        <xdr:cNvPicPr>
          <a:picLocks noChangeAspect="1"/>
        </xdr:cNvPicPr>
      </xdr:nvPicPr>
      <xdr:blipFill>
        <a:blip xmlns:r="http://schemas.openxmlformats.org/officeDocument/2006/relationships" r:embed="rId39"/>
        <a:stretch>
          <a:fillRect/>
        </a:stretch>
      </xdr:blipFill>
      <xdr:spPr>
        <a:xfrm>
          <a:off x="25822275" y="16287750"/>
          <a:ext cx="2011854" cy="5243014"/>
        </a:xfrm>
        <a:prstGeom prst="rect">
          <a:avLst/>
        </a:prstGeom>
      </xdr:spPr>
    </xdr:pic>
    <xdr:clientData/>
  </xdr:twoCellAnchor>
  <xdr:twoCellAnchor editAs="oneCell">
    <xdr:from>
      <xdr:col>42</xdr:col>
      <xdr:colOff>0</xdr:colOff>
      <xdr:row>120</xdr:row>
      <xdr:rowOff>0</xdr:rowOff>
    </xdr:from>
    <xdr:to>
      <xdr:col>45</xdr:col>
      <xdr:colOff>261169</xdr:colOff>
      <xdr:row>149</xdr:row>
      <xdr:rowOff>2360</xdr:rowOff>
    </xdr:to>
    <xdr:pic>
      <xdr:nvPicPr>
        <xdr:cNvPr id="99" name="図 98">
          <a:extLst>
            <a:ext uri="{FF2B5EF4-FFF2-40B4-BE49-F238E27FC236}">
              <a16:creationId xmlns:a16="http://schemas.microsoft.com/office/drawing/2014/main" id="{E8F746D3-669F-4DEC-A8B6-307B23335BCD}"/>
            </a:ext>
          </a:extLst>
        </xdr:cNvPr>
        <xdr:cNvPicPr>
          <a:picLocks noChangeAspect="1"/>
        </xdr:cNvPicPr>
      </xdr:nvPicPr>
      <xdr:blipFill>
        <a:blip xmlns:r="http://schemas.openxmlformats.org/officeDocument/2006/relationships" r:embed="rId40"/>
        <a:stretch>
          <a:fillRect/>
        </a:stretch>
      </xdr:blipFill>
      <xdr:spPr>
        <a:xfrm>
          <a:off x="25822275" y="21717000"/>
          <a:ext cx="2118544" cy="5250635"/>
        </a:xfrm>
        <a:prstGeom prst="rect">
          <a:avLst/>
        </a:prstGeom>
      </xdr:spPr>
    </xdr:pic>
    <xdr:clientData/>
  </xdr:twoCellAnchor>
  <xdr:twoCellAnchor editAs="oneCell">
    <xdr:from>
      <xdr:col>48</xdr:col>
      <xdr:colOff>0</xdr:colOff>
      <xdr:row>0</xdr:row>
      <xdr:rowOff>0</xdr:rowOff>
    </xdr:from>
    <xdr:to>
      <xdr:col>51</xdr:col>
      <xdr:colOff>428823</xdr:colOff>
      <xdr:row>28</xdr:row>
      <xdr:rowOff>168094</xdr:rowOff>
    </xdr:to>
    <xdr:pic>
      <xdr:nvPicPr>
        <xdr:cNvPr id="101" name="図 100">
          <a:extLst>
            <a:ext uri="{FF2B5EF4-FFF2-40B4-BE49-F238E27FC236}">
              <a16:creationId xmlns:a16="http://schemas.microsoft.com/office/drawing/2014/main" id="{6640B722-5CBB-42B7-8F15-F888B7C35BF6}"/>
            </a:ext>
          </a:extLst>
        </xdr:cNvPr>
        <xdr:cNvPicPr>
          <a:picLocks noChangeAspect="1"/>
        </xdr:cNvPicPr>
      </xdr:nvPicPr>
      <xdr:blipFill>
        <a:blip xmlns:r="http://schemas.openxmlformats.org/officeDocument/2006/relationships" r:embed="rId41"/>
        <a:stretch>
          <a:fillRect/>
        </a:stretch>
      </xdr:blipFill>
      <xdr:spPr>
        <a:xfrm>
          <a:off x="29537025" y="0"/>
          <a:ext cx="2286198" cy="5235394"/>
        </a:xfrm>
        <a:prstGeom prst="rect">
          <a:avLst/>
        </a:prstGeom>
      </xdr:spPr>
    </xdr:pic>
    <xdr:clientData/>
  </xdr:twoCellAnchor>
  <xdr:twoCellAnchor editAs="oneCell">
    <xdr:from>
      <xdr:col>48</xdr:col>
      <xdr:colOff>0</xdr:colOff>
      <xdr:row>30</xdr:row>
      <xdr:rowOff>0</xdr:rowOff>
    </xdr:from>
    <xdr:to>
      <xdr:col>52</xdr:col>
      <xdr:colOff>160248</xdr:colOff>
      <xdr:row>59</xdr:row>
      <xdr:rowOff>2360</xdr:rowOff>
    </xdr:to>
    <xdr:pic>
      <xdr:nvPicPr>
        <xdr:cNvPr id="103" name="図 102">
          <a:extLst>
            <a:ext uri="{FF2B5EF4-FFF2-40B4-BE49-F238E27FC236}">
              <a16:creationId xmlns:a16="http://schemas.microsoft.com/office/drawing/2014/main" id="{89AA0446-B313-45BE-B66C-9025318EDD7E}"/>
            </a:ext>
          </a:extLst>
        </xdr:cNvPr>
        <xdr:cNvPicPr>
          <a:picLocks noChangeAspect="1"/>
        </xdr:cNvPicPr>
      </xdr:nvPicPr>
      <xdr:blipFill>
        <a:blip xmlns:r="http://schemas.openxmlformats.org/officeDocument/2006/relationships" r:embed="rId42"/>
        <a:stretch>
          <a:fillRect/>
        </a:stretch>
      </xdr:blipFill>
      <xdr:spPr>
        <a:xfrm>
          <a:off x="29537025" y="5429250"/>
          <a:ext cx="2636748" cy="5250635"/>
        </a:xfrm>
        <a:prstGeom prst="rect">
          <a:avLst/>
        </a:prstGeom>
      </xdr:spPr>
    </xdr:pic>
    <xdr:clientData/>
  </xdr:twoCellAnchor>
  <xdr:twoCellAnchor editAs="oneCell">
    <xdr:from>
      <xdr:col>48</xdr:col>
      <xdr:colOff>0</xdr:colOff>
      <xdr:row>60</xdr:row>
      <xdr:rowOff>0</xdr:rowOff>
    </xdr:from>
    <xdr:to>
      <xdr:col>52</xdr:col>
      <xdr:colOff>236455</xdr:colOff>
      <xdr:row>89</xdr:row>
      <xdr:rowOff>9981</xdr:rowOff>
    </xdr:to>
    <xdr:pic>
      <xdr:nvPicPr>
        <xdr:cNvPr id="105" name="図 104">
          <a:extLst>
            <a:ext uri="{FF2B5EF4-FFF2-40B4-BE49-F238E27FC236}">
              <a16:creationId xmlns:a16="http://schemas.microsoft.com/office/drawing/2014/main" id="{B58231BF-8442-43A9-B839-555B78BDF89C}"/>
            </a:ext>
          </a:extLst>
        </xdr:cNvPr>
        <xdr:cNvPicPr>
          <a:picLocks noChangeAspect="1"/>
        </xdr:cNvPicPr>
      </xdr:nvPicPr>
      <xdr:blipFill>
        <a:blip xmlns:r="http://schemas.openxmlformats.org/officeDocument/2006/relationships" r:embed="rId43"/>
        <a:stretch>
          <a:fillRect/>
        </a:stretch>
      </xdr:blipFill>
      <xdr:spPr>
        <a:xfrm>
          <a:off x="29537025" y="10858500"/>
          <a:ext cx="2712955" cy="5258256"/>
        </a:xfrm>
        <a:prstGeom prst="rect">
          <a:avLst/>
        </a:prstGeom>
      </xdr:spPr>
    </xdr:pic>
    <xdr:clientData/>
  </xdr:twoCellAnchor>
  <xdr:twoCellAnchor editAs="oneCell">
    <xdr:from>
      <xdr:col>48</xdr:col>
      <xdr:colOff>0</xdr:colOff>
      <xdr:row>90</xdr:row>
      <xdr:rowOff>0</xdr:rowOff>
    </xdr:from>
    <xdr:to>
      <xdr:col>52</xdr:col>
      <xdr:colOff>472696</xdr:colOff>
      <xdr:row>119</xdr:row>
      <xdr:rowOff>9981</xdr:rowOff>
    </xdr:to>
    <xdr:pic>
      <xdr:nvPicPr>
        <xdr:cNvPr id="107" name="図 106">
          <a:extLst>
            <a:ext uri="{FF2B5EF4-FFF2-40B4-BE49-F238E27FC236}">
              <a16:creationId xmlns:a16="http://schemas.microsoft.com/office/drawing/2014/main" id="{4EEE1C44-CBC8-48A2-A308-1E833F4757FD}"/>
            </a:ext>
          </a:extLst>
        </xdr:cNvPr>
        <xdr:cNvPicPr>
          <a:picLocks noChangeAspect="1"/>
        </xdr:cNvPicPr>
      </xdr:nvPicPr>
      <xdr:blipFill>
        <a:blip xmlns:r="http://schemas.openxmlformats.org/officeDocument/2006/relationships" r:embed="rId44"/>
        <a:stretch>
          <a:fillRect/>
        </a:stretch>
      </xdr:blipFill>
      <xdr:spPr>
        <a:xfrm>
          <a:off x="29537025" y="16287750"/>
          <a:ext cx="2949196" cy="5258256"/>
        </a:xfrm>
        <a:prstGeom prst="rect">
          <a:avLst/>
        </a:prstGeom>
      </xdr:spPr>
    </xdr:pic>
    <xdr:clientData/>
  </xdr:twoCellAnchor>
  <xdr:twoCellAnchor editAs="oneCell">
    <xdr:from>
      <xdr:col>48</xdr:col>
      <xdr:colOff>0</xdr:colOff>
      <xdr:row>120</xdr:row>
      <xdr:rowOff>0</xdr:rowOff>
    </xdr:from>
    <xdr:to>
      <xdr:col>52</xdr:col>
      <xdr:colOff>45939</xdr:colOff>
      <xdr:row>149</xdr:row>
      <xdr:rowOff>17601</xdr:rowOff>
    </xdr:to>
    <xdr:pic>
      <xdr:nvPicPr>
        <xdr:cNvPr id="31" name="図 30">
          <a:extLst>
            <a:ext uri="{FF2B5EF4-FFF2-40B4-BE49-F238E27FC236}">
              <a16:creationId xmlns:a16="http://schemas.microsoft.com/office/drawing/2014/main" id="{BFF1174A-8526-4E7D-8E4F-739E417F641B}"/>
            </a:ext>
          </a:extLst>
        </xdr:cNvPr>
        <xdr:cNvPicPr>
          <a:picLocks noChangeAspect="1"/>
        </xdr:cNvPicPr>
      </xdr:nvPicPr>
      <xdr:blipFill>
        <a:blip xmlns:r="http://schemas.openxmlformats.org/officeDocument/2006/relationships" r:embed="rId45"/>
        <a:stretch>
          <a:fillRect/>
        </a:stretch>
      </xdr:blipFill>
      <xdr:spPr>
        <a:xfrm>
          <a:off x="29537025" y="21717000"/>
          <a:ext cx="2522439" cy="5265876"/>
        </a:xfrm>
        <a:prstGeom prst="rect">
          <a:avLst/>
        </a:prstGeom>
      </xdr:spPr>
    </xdr:pic>
    <xdr:clientData/>
  </xdr:twoCellAnchor>
  <xdr:twoCellAnchor editAs="oneCell">
    <xdr:from>
      <xdr:col>54</xdr:col>
      <xdr:colOff>0</xdr:colOff>
      <xdr:row>0</xdr:row>
      <xdr:rowOff>0</xdr:rowOff>
    </xdr:from>
    <xdr:to>
      <xdr:col>57</xdr:col>
      <xdr:colOff>543133</xdr:colOff>
      <xdr:row>28</xdr:row>
      <xdr:rowOff>145232</xdr:rowOff>
    </xdr:to>
    <xdr:pic>
      <xdr:nvPicPr>
        <xdr:cNvPr id="34" name="図 33">
          <a:extLst>
            <a:ext uri="{FF2B5EF4-FFF2-40B4-BE49-F238E27FC236}">
              <a16:creationId xmlns:a16="http://schemas.microsoft.com/office/drawing/2014/main" id="{54EEB422-898F-4A6E-90EC-579208C86EB4}"/>
            </a:ext>
          </a:extLst>
        </xdr:cNvPr>
        <xdr:cNvPicPr>
          <a:picLocks noChangeAspect="1"/>
        </xdr:cNvPicPr>
      </xdr:nvPicPr>
      <xdr:blipFill>
        <a:blip xmlns:r="http://schemas.openxmlformats.org/officeDocument/2006/relationships" r:embed="rId46"/>
        <a:stretch>
          <a:fillRect/>
        </a:stretch>
      </xdr:blipFill>
      <xdr:spPr>
        <a:xfrm>
          <a:off x="33251775" y="0"/>
          <a:ext cx="2400508" cy="5212532"/>
        </a:xfrm>
        <a:prstGeom prst="rect">
          <a:avLst/>
        </a:prstGeom>
      </xdr:spPr>
    </xdr:pic>
    <xdr:clientData/>
  </xdr:twoCellAnchor>
  <xdr:twoCellAnchor editAs="oneCell">
    <xdr:from>
      <xdr:col>54</xdr:col>
      <xdr:colOff>0</xdr:colOff>
      <xdr:row>30</xdr:row>
      <xdr:rowOff>0</xdr:rowOff>
    </xdr:from>
    <xdr:to>
      <xdr:col>58</xdr:col>
      <xdr:colOff>68801</xdr:colOff>
      <xdr:row>58</xdr:row>
      <xdr:rowOff>168094</xdr:rowOff>
    </xdr:to>
    <xdr:pic>
      <xdr:nvPicPr>
        <xdr:cNvPr id="38" name="図 37">
          <a:extLst>
            <a:ext uri="{FF2B5EF4-FFF2-40B4-BE49-F238E27FC236}">
              <a16:creationId xmlns:a16="http://schemas.microsoft.com/office/drawing/2014/main" id="{29C5B7FF-1DD2-4542-AAD0-2E5D2717D44E}"/>
            </a:ext>
          </a:extLst>
        </xdr:cNvPr>
        <xdr:cNvPicPr>
          <a:picLocks noChangeAspect="1"/>
        </xdr:cNvPicPr>
      </xdr:nvPicPr>
      <xdr:blipFill>
        <a:blip xmlns:r="http://schemas.openxmlformats.org/officeDocument/2006/relationships" r:embed="rId47"/>
        <a:stretch>
          <a:fillRect/>
        </a:stretch>
      </xdr:blipFill>
      <xdr:spPr>
        <a:xfrm>
          <a:off x="33251775" y="5429250"/>
          <a:ext cx="2545301" cy="5235394"/>
        </a:xfrm>
        <a:prstGeom prst="rect">
          <a:avLst/>
        </a:prstGeom>
      </xdr:spPr>
    </xdr:pic>
    <xdr:clientData/>
  </xdr:twoCellAnchor>
  <xdr:twoCellAnchor editAs="oneCell">
    <xdr:from>
      <xdr:col>54</xdr:col>
      <xdr:colOff>0</xdr:colOff>
      <xdr:row>60</xdr:row>
      <xdr:rowOff>0</xdr:rowOff>
    </xdr:from>
    <xdr:to>
      <xdr:col>60</xdr:col>
      <xdr:colOff>209890</xdr:colOff>
      <xdr:row>88</xdr:row>
      <xdr:rowOff>175714</xdr:rowOff>
    </xdr:to>
    <xdr:pic>
      <xdr:nvPicPr>
        <xdr:cNvPr id="43" name="図 42">
          <a:extLst>
            <a:ext uri="{FF2B5EF4-FFF2-40B4-BE49-F238E27FC236}">
              <a16:creationId xmlns:a16="http://schemas.microsoft.com/office/drawing/2014/main" id="{A88C3009-94B5-4193-922D-9443ED1E8F95}"/>
            </a:ext>
          </a:extLst>
        </xdr:cNvPr>
        <xdr:cNvPicPr>
          <a:picLocks noChangeAspect="1"/>
        </xdr:cNvPicPr>
      </xdr:nvPicPr>
      <xdr:blipFill>
        <a:blip xmlns:r="http://schemas.openxmlformats.org/officeDocument/2006/relationships" r:embed="rId48"/>
        <a:stretch>
          <a:fillRect/>
        </a:stretch>
      </xdr:blipFill>
      <xdr:spPr>
        <a:xfrm>
          <a:off x="33251775" y="10858500"/>
          <a:ext cx="3924640" cy="5243014"/>
        </a:xfrm>
        <a:prstGeom prst="rect">
          <a:avLst/>
        </a:prstGeom>
      </xdr:spPr>
    </xdr:pic>
    <xdr:clientData/>
  </xdr:twoCellAnchor>
  <xdr:twoCellAnchor editAs="oneCell">
    <xdr:from>
      <xdr:col>54</xdr:col>
      <xdr:colOff>0</xdr:colOff>
      <xdr:row>90</xdr:row>
      <xdr:rowOff>0</xdr:rowOff>
    </xdr:from>
    <xdr:to>
      <xdr:col>59</xdr:col>
      <xdr:colOff>516568</xdr:colOff>
      <xdr:row>118</xdr:row>
      <xdr:rowOff>168094</xdr:rowOff>
    </xdr:to>
    <xdr:pic>
      <xdr:nvPicPr>
        <xdr:cNvPr id="47" name="図 46">
          <a:extLst>
            <a:ext uri="{FF2B5EF4-FFF2-40B4-BE49-F238E27FC236}">
              <a16:creationId xmlns:a16="http://schemas.microsoft.com/office/drawing/2014/main" id="{F717C602-174A-4E52-B397-2BAE4FDC7ECA}"/>
            </a:ext>
          </a:extLst>
        </xdr:cNvPr>
        <xdr:cNvPicPr>
          <a:picLocks noChangeAspect="1"/>
        </xdr:cNvPicPr>
      </xdr:nvPicPr>
      <xdr:blipFill>
        <a:blip xmlns:r="http://schemas.openxmlformats.org/officeDocument/2006/relationships" r:embed="rId49"/>
        <a:stretch>
          <a:fillRect/>
        </a:stretch>
      </xdr:blipFill>
      <xdr:spPr>
        <a:xfrm>
          <a:off x="33251775" y="16287750"/>
          <a:ext cx="3612193" cy="5235394"/>
        </a:xfrm>
        <a:prstGeom prst="rect">
          <a:avLst/>
        </a:prstGeom>
      </xdr:spPr>
    </xdr:pic>
    <xdr:clientData/>
  </xdr:twoCellAnchor>
  <xdr:twoCellAnchor editAs="oneCell">
    <xdr:from>
      <xdr:col>54</xdr:col>
      <xdr:colOff>0</xdr:colOff>
      <xdr:row>120</xdr:row>
      <xdr:rowOff>0</xdr:rowOff>
    </xdr:from>
    <xdr:to>
      <xdr:col>57</xdr:col>
      <xdr:colOff>284031</xdr:colOff>
      <xdr:row>148</xdr:row>
      <xdr:rowOff>152852</xdr:rowOff>
    </xdr:to>
    <xdr:pic>
      <xdr:nvPicPr>
        <xdr:cNvPr id="49" name="図 48">
          <a:extLst>
            <a:ext uri="{FF2B5EF4-FFF2-40B4-BE49-F238E27FC236}">
              <a16:creationId xmlns:a16="http://schemas.microsoft.com/office/drawing/2014/main" id="{19319938-C1CE-414B-8B1C-606D3C5616FC}"/>
            </a:ext>
          </a:extLst>
        </xdr:cNvPr>
        <xdr:cNvPicPr>
          <a:picLocks noChangeAspect="1"/>
        </xdr:cNvPicPr>
      </xdr:nvPicPr>
      <xdr:blipFill>
        <a:blip xmlns:r="http://schemas.openxmlformats.org/officeDocument/2006/relationships" r:embed="rId50"/>
        <a:stretch>
          <a:fillRect/>
        </a:stretch>
      </xdr:blipFill>
      <xdr:spPr>
        <a:xfrm>
          <a:off x="33251775" y="21717000"/>
          <a:ext cx="2141406" cy="52201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5"/>
  <sheetViews>
    <sheetView tabSelected="1" zoomScaleNormal="100" workbookViewId="0">
      <pane ySplit="3648" topLeftCell="A10" activePane="bottomLeft"/>
      <selection activeCell="C2" sqref="C2"/>
      <selection pane="bottomLeft" activeCell="A10" sqref="A10"/>
    </sheetView>
  </sheetViews>
  <sheetFormatPr defaultRowHeight="18" x14ac:dyDescent="0.45"/>
  <cols>
    <col min="1" max="1" width="4.8984375" customWidth="1"/>
    <col min="2" max="2" width="16.09765625" bestFit="1" customWidth="1"/>
    <col min="3" max="3" width="10.59765625" customWidth="1"/>
    <col min="4" max="6" width="8.19921875" style="48" customWidth="1"/>
    <col min="7" max="7" width="8.796875" customWidth="1"/>
    <col min="10" max="15" width="7.69921875" customWidth="1"/>
    <col min="16" max="16" width="7.69921875" style="79" hidden="1" customWidth="1"/>
    <col min="17" max="17" width="2.69921875" customWidth="1"/>
  </cols>
  <sheetData>
    <row r="1" spans="1:17" x14ac:dyDescent="0.45">
      <c r="A1" s="1" t="s">
        <v>7</v>
      </c>
      <c r="C1" t="s">
        <v>36</v>
      </c>
    </row>
    <row r="2" spans="1:17" x14ac:dyDescent="0.45">
      <c r="A2" s="1" t="s">
        <v>8</v>
      </c>
      <c r="C2" t="s">
        <v>89</v>
      </c>
    </row>
    <row r="3" spans="1:17" x14ac:dyDescent="0.45">
      <c r="A3" s="1" t="s">
        <v>10</v>
      </c>
      <c r="C3" s="18">
        <v>100000</v>
      </c>
    </row>
    <row r="4" spans="1:17" x14ac:dyDescent="0.45">
      <c r="A4" s="1" t="s">
        <v>11</v>
      </c>
      <c r="C4" s="18" t="s">
        <v>32</v>
      </c>
    </row>
    <row r="5" spans="1:17" x14ac:dyDescent="0.45">
      <c r="A5" s="1"/>
      <c r="C5" s="18" t="s">
        <v>33</v>
      </c>
    </row>
    <row r="6" spans="1:17" ht="18.600000000000001" thickBot="1" x14ac:dyDescent="0.5">
      <c r="A6" s="1" t="s">
        <v>12</v>
      </c>
      <c r="C6" s="18" t="s">
        <v>88</v>
      </c>
    </row>
    <row r="7" spans="1:17" ht="18.600000000000001" thickBot="1" x14ac:dyDescent="0.5">
      <c r="A7" s="15" t="s">
        <v>0</v>
      </c>
      <c r="B7" s="15" t="s">
        <v>1</v>
      </c>
      <c r="C7" s="15" t="s">
        <v>1</v>
      </c>
      <c r="D7" s="49" t="s">
        <v>22</v>
      </c>
      <c r="E7" s="50"/>
      <c r="F7" s="51"/>
      <c r="G7" s="105" t="s">
        <v>3</v>
      </c>
      <c r="H7" s="106"/>
      <c r="I7" s="107"/>
      <c r="J7" s="102">
        <v>2</v>
      </c>
      <c r="K7" s="103"/>
      <c r="L7" s="104"/>
      <c r="M7" s="105" t="s">
        <v>21</v>
      </c>
      <c r="N7" s="106"/>
      <c r="O7" s="107"/>
    </row>
    <row r="8" spans="1:17" ht="18.600000000000001" thickBot="1" x14ac:dyDescent="0.5">
      <c r="A8" s="16"/>
      <c r="B8" s="16" t="s">
        <v>2</v>
      </c>
      <c r="C8" s="33" t="s">
        <v>26</v>
      </c>
      <c r="D8" s="52">
        <v>1.27</v>
      </c>
      <c r="E8" s="53">
        <v>1.5</v>
      </c>
      <c r="F8" s="54">
        <v>2</v>
      </c>
      <c r="G8" s="9">
        <v>1.27</v>
      </c>
      <c r="H8" s="10">
        <v>1.5</v>
      </c>
      <c r="I8" s="11">
        <v>2</v>
      </c>
      <c r="J8" s="9">
        <v>1.27</v>
      </c>
      <c r="K8" s="10">
        <v>1.5</v>
      </c>
      <c r="L8" s="11">
        <v>2</v>
      </c>
      <c r="M8" s="9">
        <v>1.27</v>
      </c>
      <c r="N8" s="10">
        <v>1.5</v>
      </c>
      <c r="O8" s="11">
        <v>2</v>
      </c>
    </row>
    <row r="9" spans="1:17" ht="18.600000000000001" thickBot="1" x14ac:dyDescent="0.5">
      <c r="A9" s="17" t="s">
        <v>9</v>
      </c>
      <c r="B9" s="8"/>
      <c r="C9" s="30"/>
      <c r="D9" s="55"/>
      <c r="E9" s="56"/>
      <c r="F9" s="57"/>
      <c r="G9" s="12">
        <f>C3</f>
        <v>100000</v>
      </c>
      <c r="H9" s="13">
        <f>C3</f>
        <v>100000</v>
      </c>
      <c r="I9" s="14">
        <f>C3</f>
        <v>100000</v>
      </c>
      <c r="J9" s="99">
        <f>J7</f>
        <v>2</v>
      </c>
      <c r="K9" s="100"/>
      <c r="L9" s="101"/>
      <c r="M9" s="108"/>
      <c r="N9" s="100"/>
      <c r="O9" s="101"/>
    </row>
    <row r="10" spans="1:17" ht="18" customHeight="1" x14ac:dyDescent="0.45">
      <c r="A10" s="59">
        <v>1</v>
      </c>
      <c r="B10" s="60" t="s">
        <v>38</v>
      </c>
      <c r="C10" s="61">
        <v>2</v>
      </c>
      <c r="D10" s="80">
        <v>1.27</v>
      </c>
      <c r="E10" s="81">
        <v>1.5</v>
      </c>
      <c r="F10" s="82">
        <v>2</v>
      </c>
      <c r="G10" s="62">
        <f>IF(D10="","",G9+M10)</f>
        <v>102540</v>
      </c>
      <c r="H10" s="62">
        <f t="shared" ref="H10" si="0">IF(E10="","",H9+N10)</f>
        <v>103000</v>
      </c>
      <c r="I10" s="62">
        <f t="shared" ref="I10" si="1">IF(F10="","",I9+O10)</f>
        <v>104000</v>
      </c>
      <c r="J10" s="63">
        <f t="shared" ref="J10:J41" si="2">IF(G9="","",G9*$J$7/100)</f>
        <v>2000</v>
      </c>
      <c r="K10" s="64">
        <f t="shared" ref="K10:K41" si="3">IF(H9="","",H9*$J$7/100)</f>
        <v>2000</v>
      </c>
      <c r="L10" s="65">
        <f t="shared" ref="L10:L41" si="4">IF(I9="","",I9*$J$7/100)</f>
        <v>2000</v>
      </c>
      <c r="M10" s="63">
        <f>IF(D10="","",J10*D10)</f>
        <v>2540</v>
      </c>
      <c r="N10" s="64">
        <f>IF(E10="","",K10*E10)</f>
        <v>3000</v>
      </c>
      <c r="O10" s="65">
        <f>IF(F10="","",L10*F10)</f>
        <v>4000</v>
      </c>
      <c r="P10" s="79">
        <f>IF($B10="","",DATE(MID($B10,1,4),MID($B10,6,2),MID($B10,9,2)))</f>
        <v>42013</v>
      </c>
      <c r="Q10" s="29"/>
    </row>
    <row r="11" spans="1:17" ht="18" customHeight="1" x14ac:dyDescent="0.45">
      <c r="A11" s="66">
        <v>2</v>
      </c>
      <c r="B11" s="67" t="s">
        <v>39</v>
      </c>
      <c r="C11" s="68">
        <v>1</v>
      </c>
      <c r="D11" s="83">
        <v>-1</v>
      </c>
      <c r="E11" s="84">
        <v>-1</v>
      </c>
      <c r="F11" s="85">
        <v>-1</v>
      </c>
      <c r="G11" s="69">
        <f t="shared" ref="G11:G17" si="5">IF(D11="","",G10+M11)</f>
        <v>100489.2</v>
      </c>
      <c r="H11" s="69">
        <f t="shared" ref="H11:H43" si="6">IF(E11="","",H10+N11)</f>
        <v>100940</v>
      </c>
      <c r="I11" s="69">
        <f t="shared" ref="I11:I43" si="7">IF(F11="","",I10+O11)</f>
        <v>101920</v>
      </c>
      <c r="J11" s="70">
        <f t="shared" si="2"/>
        <v>2050.8000000000002</v>
      </c>
      <c r="K11" s="71">
        <f t="shared" si="3"/>
        <v>2060</v>
      </c>
      <c r="L11" s="72">
        <f t="shared" si="4"/>
        <v>2080</v>
      </c>
      <c r="M11" s="70">
        <f t="shared" ref="M11" si="8">IF(D11="","",J11*D11)</f>
        <v>-2050.8000000000002</v>
      </c>
      <c r="N11" s="71">
        <f t="shared" ref="N11" si="9">IF(E11="","",K11*E11)</f>
        <v>-2060</v>
      </c>
      <c r="O11" s="72">
        <f t="shared" ref="O11" si="10">IF(F11="","",L11*F11)</f>
        <v>-2080</v>
      </c>
      <c r="P11" s="79">
        <f t="shared" ref="P11:P59" si="11">IF($B11="","",DATE(MID($B11,1,4),MID($B11,6,2),MID($B11,9,2)))</f>
        <v>42032</v>
      </c>
      <c r="Q11" s="29"/>
    </row>
    <row r="12" spans="1:17" ht="18" customHeight="1" x14ac:dyDescent="0.45">
      <c r="A12" s="66">
        <v>3</v>
      </c>
      <c r="B12" s="67" t="s">
        <v>40</v>
      </c>
      <c r="C12" s="68">
        <v>2</v>
      </c>
      <c r="D12" s="88">
        <v>-1</v>
      </c>
      <c r="E12" s="89">
        <v>-1</v>
      </c>
      <c r="F12" s="90">
        <v>-1</v>
      </c>
      <c r="G12" s="69">
        <f t="shared" ref="G12" si="12">IF(D12="","",G11+M12)</f>
        <v>98479.415999999997</v>
      </c>
      <c r="H12" s="69">
        <f t="shared" ref="H12" si="13">IF(E12="","",H11+N12)</f>
        <v>98921.2</v>
      </c>
      <c r="I12" s="69">
        <f t="shared" ref="I12" si="14">IF(F12="","",I11+O12)</f>
        <v>99881.600000000006</v>
      </c>
      <c r="J12" s="70">
        <f t="shared" ref="J12" si="15">IF(G11="","",G11*$J$7/100)</f>
        <v>2009.7839999999999</v>
      </c>
      <c r="K12" s="71">
        <f t="shared" ref="K12" si="16">IF(H11="","",H11*$J$7/100)</f>
        <v>2018.8</v>
      </c>
      <c r="L12" s="72">
        <f t="shared" ref="L12" si="17">IF(I11="","",I11*$J$7/100)</f>
        <v>2038.4</v>
      </c>
      <c r="M12" s="70">
        <f t="shared" ref="M12" si="18">IF(D12="","",J12*D12)</f>
        <v>-2009.7839999999999</v>
      </c>
      <c r="N12" s="71">
        <f t="shared" ref="N12" si="19">IF(E12="","",K12*E12)</f>
        <v>-2018.8</v>
      </c>
      <c r="O12" s="72">
        <f t="shared" ref="O12" si="20">IF(F12="","",L12*F12)</f>
        <v>-2038.4</v>
      </c>
      <c r="P12" s="79">
        <f t="shared" si="11"/>
        <v>42037</v>
      </c>
      <c r="Q12" s="87"/>
    </row>
    <row r="13" spans="1:17" ht="18" customHeight="1" x14ac:dyDescent="0.45">
      <c r="A13" s="66">
        <v>4</v>
      </c>
      <c r="B13" s="67" t="s">
        <v>41</v>
      </c>
      <c r="C13" s="68">
        <v>2</v>
      </c>
      <c r="D13" s="83">
        <v>1.27</v>
      </c>
      <c r="E13" s="91">
        <v>1.5</v>
      </c>
      <c r="F13" s="85">
        <v>2</v>
      </c>
      <c r="G13" s="69">
        <f t="shared" ref="G13:G16" si="21">IF(D13="","",G12+M13)</f>
        <v>100980.79316639999</v>
      </c>
      <c r="H13" s="69">
        <f t="shared" ref="H13:H16" si="22">IF(E13="","",H12+N13)</f>
        <v>101888.836</v>
      </c>
      <c r="I13" s="69">
        <f t="shared" ref="I13:I16" si="23">IF(F13="","",I12+O13)</f>
        <v>103876.864</v>
      </c>
      <c r="J13" s="70">
        <f t="shared" ref="J13:J16" si="24">IF(G12="","",G12*$J$7/100)</f>
        <v>1969.5883199999998</v>
      </c>
      <c r="K13" s="71">
        <f t="shared" ref="K13:K16" si="25">IF(H12="","",H12*$J$7/100)</f>
        <v>1978.424</v>
      </c>
      <c r="L13" s="72">
        <f t="shared" ref="L13:L16" si="26">IF(I12="","",I12*$J$7/100)</f>
        <v>1997.6320000000001</v>
      </c>
      <c r="M13" s="70">
        <f t="shared" ref="M13:M16" si="27">IF(D13="","",J13*D13)</f>
        <v>2501.3771663999996</v>
      </c>
      <c r="N13" s="71">
        <f t="shared" ref="N13:N16" si="28">IF(E13="","",K13*E13)</f>
        <v>2967.636</v>
      </c>
      <c r="O13" s="72">
        <f t="shared" ref="O13:O16" si="29">IF(F13="","",L13*F13)</f>
        <v>3995.2640000000001</v>
      </c>
      <c r="P13" s="79">
        <f t="shared" si="11"/>
        <v>42051</v>
      </c>
      <c r="Q13" s="29"/>
    </row>
    <row r="14" spans="1:17" ht="18" customHeight="1" x14ac:dyDescent="0.45">
      <c r="A14" s="66">
        <v>5</v>
      </c>
      <c r="B14" s="67" t="s">
        <v>42</v>
      </c>
      <c r="C14" s="68">
        <v>2</v>
      </c>
      <c r="D14" s="83">
        <v>1.27</v>
      </c>
      <c r="E14" s="91">
        <v>1.5</v>
      </c>
      <c r="F14" s="85">
        <v>2</v>
      </c>
      <c r="G14" s="69">
        <f t="shared" si="21"/>
        <v>103545.70531282655</v>
      </c>
      <c r="H14" s="69">
        <f t="shared" si="22"/>
        <v>104945.50108</v>
      </c>
      <c r="I14" s="69">
        <f t="shared" si="23"/>
        <v>108031.93856</v>
      </c>
      <c r="J14" s="70">
        <f t="shared" si="24"/>
        <v>2019.6158633279999</v>
      </c>
      <c r="K14" s="71">
        <f t="shared" si="25"/>
        <v>2037.7767199999998</v>
      </c>
      <c r="L14" s="72">
        <f t="shared" si="26"/>
        <v>2077.53728</v>
      </c>
      <c r="M14" s="70">
        <f t="shared" si="27"/>
        <v>2564.91214642656</v>
      </c>
      <c r="N14" s="71">
        <f t="shared" si="28"/>
        <v>3056.6650799999998</v>
      </c>
      <c r="O14" s="72">
        <f t="shared" si="29"/>
        <v>4155.07456</v>
      </c>
      <c r="P14" s="79">
        <f t="shared" si="11"/>
        <v>42068</v>
      </c>
      <c r="Q14" s="29"/>
    </row>
    <row r="15" spans="1:17" ht="18" customHeight="1" x14ac:dyDescent="0.45">
      <c r="A15" s="66">
        <v>6</v>
      </c>
      <c r="B15" s="67" t="s">
        <v>43</v>
      </c>
      <c r="C15" s="68">
        <v>1</v>
      </c>
      <c r="D15" s="83">
        <v>-1</v>
      </c>
      <c r="E15" s="84">
        <v>-1</v>
      </c>
      <c r="F15" s="85">
        <v>-1</v>
      </c>
      <c r="G15" s="69">
        <f t="shared" si="21"/>
        <v>101474.79120657002</v>
      </c>
      <c r="H15" s="69">
        <f t="shared" si="22"/>
        <v>102846.59105840001</v>
      </c>
      <c r="I15" s="69">
        <f t="shared" si="23"/>
        <v>105871.2997888</v>
      </c>
      <c r="J15" s="70">
        <f t="shared" si="24"/>
        <v>2070.9141062565309</v>
      </c>
      <c r="K15" s="71">
        <f t="shared" si="25"/>
        <v>2098.9100216000002</v>
      </c>
      <c r="L15" s="72">
        <f t="shared" si="26"/>
        <v>2160.6387712000001</v>
      </c>
      <c r="M15" s="70">
        <f t="shared" si="27"/>
        <v>-2070.9141062565309</v>
      </c>
      <c r="N15" s="71">
        <f t="shared" si="28"/>
        <v>-2098.9100216000002</v>
      </c>
      <c r="O15" s="72">
        <f t="shared" si="29"/>
        <v>-2160.6387712000001</v>
      </c>
      <c r="P15" s="79">
        <f t="shared" si="11"/>
        <v>42081</v>
      </c>
      <c r="Q15" s="29"/>
    </row>
    <row r="16" spans="1:17" ht="18" customHeight="1" x14ac:dyDescent="0.45">
      <c r="A16" s="66">
        <v>7</v>
      </c>
      <c r="B16" s="67" t="s">
        <v>44</v>
      </c>
      <c r="C16" s="68">
        <v>1</v>
      </c>
      <c r="D16" s="83">
        <v>1.27</v>
      </c>
      <c r="E16" s="91">
        <v>1.5</v>
      </c>
      <c r="F16" s="85">
        <v>2</v>
      </c>
      <c r="G16" s="69">
        <f t="shared" si="21"/>
        <v>104052.2509032169</v>
      </c>
      <c r="H16" s="69">
        <f t="shared" si="22"/>
        <v>105931.98879015201</v>
      </c>
      <c r="I16" s="69">
        <f t="shared" si="23"/>
        <v>110106.151780352</v>
      </c>
      <c r="J16" s="70">
        <f t="shared" si="24"/>
        <v>2029.4958241314005</v>
      </c>
      <c r="K16" s="71">
        <f t="shared" si="25"/>
        <v>2056.9318211680002</v>
      </c>
      <c r="L16" s="72">
        <f t="shared" si="26"/>
        <v>2117.425995776</v>
      </c>
      <c r="M16" s="70">
        <f t="shared" si="27"/>
        <v>2577.4596966468785</v>
      </c>
      <c r="N16" s="71">
        <f t="shared" si="28"/>
        <v>3085.3977317520003</v>
      </c>
      <c r="O16" s="72">
        <f t="shared" si="29"/>
        <v>4234.8519915520001</v>
      </c>
      <c r="P16" s="79">
        <f t="shared" si="11"/>
        <v>42086</v>
      </c>
      <c r="Q16" s="29"/>
    </row>
    <row r="17" spans="1:17" ht="18" customHeight="1" x14ac:dyDescent="0.45">
      <c r="A17" s="66">
        <v>8</v>
      </c>
      <c r="B17" s="67" t="s">
        <v>45</v>
      </c>
      <c r="C17" s="68">
        <v>1</v>
      </c>
      <c r="D17" s="83">
        <v>-1</v>
      </c>
      <c r="E17" s="84">
        <v>-1</v>
      </c>
      <c r="F17" s="85">
        <v>-1</v>
      </c>
      <c r="G17" s="69">
        <f t="shared" si="5"/>
        <v>101971.20588515257</v>
      </c>
      <c r="H17" s="69">
        <f t="shared" si="6"/>
        <v>103813.34901434898</v>
      </c>
      <c r="I17" s="69">
        <f t="shared" si="7"/>
        <v>107904.02874474495</v>
      </c>
      <c r="J17" s="70">
        <f t="shared" si="2"/>
        <v>2081.0450180643379</v>
      </c>
      <c r="K17" s="71">
        <f t="shared" si="3"/>
        <v>2118.6397758030403</v>
      </c>
      <c r="L17" s="72">
        <f t="shared" si="4"/>
        <v>2202.12303560704</v>
      </c>
      <c r="M17" s="70">
        <f t="shared" ref="M17:M58" si="30">IF(D17="","",J17*D17)</f>
        <v>-2081.0450180643379</v>
      </c>
      <c r="N17" s="71">
        <f t="shared" ref="N17:N58" si="31">IF(E17="","",K17*E17)</f>
        <v>-2118.6397758030403</v>
      </c>
      <c r="O17" s="72">
        <f t="shared" ref="O17:O58" si="32">IF(F17="","",L17*F17)</f>
        <v>-2202.12303560704</v>
      </c>
      <c r="P17" s="79">
        <f t="shared" si="11"/>
        <v>42156</v>
      </c>
      <c r="Q17" s="87"/>
    </row>
    <row r="18" spans="1:17" ht="18" customHeight="1" x14ac:dyDescent="0.45">
      <c r="A18" s="66">
        <v>9</v>
      </c>
      <c r="B18" s="67" t="s">
        <v>46</v>
      </c>
      <c r="C18" s="68">
        <v>2</v>
      </c>
      <c r="D18" s="83">
        <v>-1</v>
      </c>
      <c r="E18" s="84">
        <v>-1</v>
      </c>
      <c r="F18" s="85">
        <v>-1</v>
      </c>
      <c r="G18" s="69">
        <f t="shared" ref="G18:G43" si="33">IF(D18="","",G17+M18)</f>
        <v>99931.781767449516</v>
      </c>
      <c r="H18" s="69">
        <f t="shared" si="6"/>
        <v>101737.082034062</v>
      </c>
      <c r="I18" s="69">
        <f t="shared" si="7"/>
        <v>105745.94816985005</v>
      </c>
      <c r="J18" s="70">
        <f t="shared" si="2"/>
        <v>2039.4241177030513</v>
      </c>
      <c r="K18" s="71">
        <f t="shared" si="3"/>
        <v>2076.2669802869796</v>
      </c>
      <c r="L18" s="72">
        <f t="shared" si="4"/>
        <v>2158.0805748948992</v>
      </c>
      <c r="M18" s="70">
        <f t="shared" si="30"/>
        <v>-2039.4241177030513</v>
      </c>
      <c r="N18" s="71">
        <f t="shared" si="31"/>
        <v>-2076.2669802869796</v>
      </c>
      <c r="O18" s="72">
        <f t="shared" si="32"/>
        <v>-2158.0805748948992</v>
      </c>
      <c r="P18" s="79">
        <f t="shared" si="11"/>
        <v>42163</v>
      </c>
      <c r="Q18" s="29"/>
    </row>
    <row r="19" spans="1:17" ht="18" customHeight="1" x14ac:dyDescent="0.45">
      <c r="A19" s="66">
        <v>10</v>
      </c>
      <c r="B19" s="67" t="s">
        <v>47</v>
      </c>
      <c r="C19" s="68">
        <v>2</v>
      </c>
      <c r="D19" s="83">
        <v>1.27</v>
      </c>
      <c r="E19" s="84">
        <v>1.5</v>
      </c>
      <c r="F19" s="85">
        <v>2</v>
      </c>
      <c r="G19" s="69">
        <f t="shared" si="33"/>
        <v>102470.04902434273</v>
      </c>
      <c r="H19" s="69">
        <f t="shared" si="6"/>
        <v>104789.19449508385</v>
      </c>
      <c r="I19" s="69">
        <f t="shared" si="7"/>
        <v>109975.78609664405</v>
      </c>
      <c r="J19" s="70">
        <f t="shared" si="2"/>
        <v>1998.6356353489903</v>
      </c>
      <c r="K19" s="71">
        <f t="shared" si="3"/>
        <v>2034.7416406812399</v>
      </c>
      <c r="L19" s="72">
        <f t="shared" si="4"/>
        <v>2114.9189633970009</v>
      </c>
      <c r="M19" s="70">
        <f t="shared" si="30"/>
        <v>2538.2672568932176</v>
      </c>
      <c r="N19" s="71">
        <f t="shared" si="31"/>
        <v>3052.1124610218599</v>
      </c>
      <c r="O19" s="72">
        <f t="shared" si="32"/>
        <v>4229.8379267940018</v>
      </c>
      <c r="P19" s="79">
        <f t="shared" si="11"/>
        <v>42201</v>
      </c>
      <c r="Q19" s="29"/>
    </row>
    <row r="20" spans="1:17" ht="18" customHeight="1" x14ac:dyDescent="0.45">
      <c r="A20" s="66">
        <v>11</v>
      </c>
      <c r="B20" s="67" t="s">
        <v>48</v>
      </c>
      <c r="C20" s="68">
        <v>2</v>
      </c>
      <c r="D20" s="83">
        <v>-1</v>
      </c>
      <c r="E20" s="84">
        <v>-1</v>
      </c>
      <c r="F20" s="85">
        <v>-1</v>
      </c>
      <c r="G20" s="69">
        <f t="shared" si="33"/>
        <v>100420.64804385588</v>
      </c>
      <c r="H20" s="69">
        <f t="shared" si="6"/>
        <v>102693.41060518217</v>
      </c>
      <c r="I20" s="69">
        <f t="shared" si="7"/>
        <v>107776.27037471117</v>
      </c>
      <c r="J20" s="70">
        <f t="shared" si="2"/>
        <v>2049.4009804868547</v>
      </c>
      <c r="K20" s="71">
        <f t="shared" si="3"/>
        <v>2095.783889901677</v>
      </c>
      <c r="L20" s="72">
        <f t="shared" si="4"/>
        <v>2199.5157219328812</v>
      </c>
      <c r="M20" s="70">
        <f t="shared" si="30"/>
        <v>-2049.4009804868547</v>
      </c>
      <c r="N20" s="71">
        <f t="shared" si="31"/>
        <v>-2095.783889901677</v>
      </c>
      <c r="O20" s="72">
        <f t="shared" si="32"/>
        <v>-2199.5157219328812</v>
      </c>
      <c r="P20" s="79">
        <f t="shared" si="11"/>
        <v>42215</v>
      </c>
      <c r="Q20" s="87"/>
    </row>
    <row r="21" spans="1:17" ht="18" customHeight="1" x14ac:dyDescent="0.45">
      <c r="A21" s="66">
        <v>12</v>
      </c>
      <c r="B21" s="67" t="s">
        <v>49</v>
      </c>
      <c r="C21" s="68">
        <v>2</v>
      </c>
      <c r="D21" s="83">
        <v>-1</v>
      </c>
      <c r="E21" s="84">
        <v>-1</v>
      </c>
      <c r="F21" s="85">
        <v>-1</v>
      </c>
      <c r="G21" s="69">
        <f t="shared" si="33"/>
        <v>98412.235082978761</v>
      </c>
      <c r="H21" s="69">
        <f t="shared" si="6"/>
        <v>100639.54239307853</v>
      </c>
      <c r="I21" s="69">
        <f t="shared" si="7"/>
        <v>105620.74496721695</v>
      </c>
      <c r="J21" s="70">
        <f t="shared" si="2"/>
        <v>2008.4129608771175</v>
      </c>
      <c r="K21" s="71">
        <f t="shared" si="3"/>
        <v>2053.8682121036436</v>
      </c>
      <c r="L21" s="72">
        <f t="shared" si="4"/>
        <v>2155.5254074942231</v>
      </c>
      <c r="M21" s="70">
        <f t="shared" si="30"/>
        <v>-2008.4129608771175</v>
      </c>
      <c r="N21" s="71">
        <f t="shared" si="31"/>
        <v>-2053.8682121036436</v>
      </c>
      <c r="O21" s="72">
        <f t="shared" si="32"/>
        <v>-2155.5254074942231</v>
      </c>
      <c r="P21" s="79">
        <f t="shared" si="11"/>
        <v>42235</v>
      </c>
      <c r="Q21" s="29"/>
    </row>
    <row r="22" spans="1:17" ht="18" customHeight="1" x14ac:dyDescent="0.45">
      <c r="A22" s="66">
        <v>13</v>
      </c>
      <c r="B22" s="67" t="s">
        <v>50</v>
      </c>
      <c r="C22" s="68">
        <v>1</v>
      </c>
      <c r="D22" s="83">
        <v>1.27</v>
      </c>
      <c r="E22" s="84">
        <v>1.5</v>
      </c>
      <c r="F22" s="85">
        <v>-1</v>
      </c>
      <c r="G22" s="69">
        <f t="shared" si="33"/>
        <v>100911.90585408642</v>
      </c>
      <c r="H22" s="69">
        <f t="shared" si="6"/>
        <v>103658.72866487088</v>
      </c>
      <c r="I22" s="69">
        <f t="shared" si="7"/>
        <v>103508.33006787261</v>
      </c>
      <c r="J22" s="70">
        <f t="shared" si="2"/>
        <v>1968.2447016595752</v>
      </c>
      <c r="K22" s="71">
        <f t="shared" si="3"/>
        <v>2012.7908478615707</v>
      </c>
      <c r="L22" s="72">
        <f t="shared" si="4"/>
        <v>2112.4148993443391</v>
      </c>
      <c r="M22" s="70">
        <f t="shared" si="30"/>
        <v>2499.6707711076606</v>
      </c>
      <c r="N22" s="71">
        <f t="shared" si="31"/>
        <v>3019.1862717923559</v>
      </c>
      <c r="O22" s="72">
        <f t="shared" si="32"/>
        <v>-2112.4148993443391</v>
      </c>
      <c r="P22" s="79">
        <f t="shared" si="11"/>
        <v>42258</v>
      </c>
      <c r="Q22" s="87"/>
    </row>
    <row r="23" spans="1:17" ht="18" customHeight="1" x14ac:dyDescent="0.45">
      <c r="A23" s="66">
        <v>14</v>
      </c>
      <c r="B23" s="67" t="s">
        <v>51</v>
      </c>
      <c r="C23" s="68">
        <v>2</v>
      </c>
      <c r="D23" s="83">
        <v>-1</v>
      </c>
      <c r="E23" s="84">
        <v>-1</v>
      </c>
      <c r="F23" s="85">
        <v>-1</v>
      </c>
      <c r="G23" s="69">
        <f t="shared" si="33"/>
        <v>98893.667737004696</v>
      </c>
      <c r="H23" s="69">
        <f t="shared" si="6"/>
        <v>101585.55409157346</v>
      </c>
      <c r="I23" s="69">
        <f t="shared" si="7"/>
        <v>101438.16346651515</v>
      </c>
      <c r="J23" s="70">
        <f t="shared" si="2"/>
        <v>2018.2381170817284</v>
      </c>
      <c r="K23" s="71">
        <f t="shared" si="3"/>
        <v>2073.1745732974177</v>
      </c>
      <c r="L23" s="72">
        <f t="shared" si="4"/>
        <v>2070.1666013574522</v>
      </c>
      <c r="M23" s="70">
        <f t="shared" si="30"/>
        <v>-2018.2381170817284</v>
      </c>
      <c r="N23" s="71">
        <f t="shared" si="31"/>
        <v>-2073.1745732974177</v>
      </c>
      <c r="O23" s="72">
        <f t="shared" si="32"/>
        <v>-2070.1666013574522</v>
      </c>
      <c r="P23" s="79">
        <f t="shared" si="11"/>
        <v>42297</v>
      </c>
      <c r="Q23" s="29"/>
    </row>
    <row r="24" spans="1:17" ht="18" customHeight="1" x14ac:dyDescent="0.45">
      <c r="A24" s="66">
        <v>15</v>
      </c>
      <c r="B24" s="67" t="s">
        <v>52</v>
      </c>
      <c r="C24" s="68">
        <v>1</v>
      </c>
      <c r="D24" s="83">
        <v>-1</v>
      </c>
      <c r="E24" s="84">
        <v>-1</v>
      </c>
      <c r="F24" s="85">
        <v>-1</v>
      </c>
      <c r="G24" s="69">
        <f t="shared" si="33"/>
        <v>96915.794382264605</v>
      </c>
      <c r="H24" s="69">
        <f t="shared" si="6"/>
        <v>99553.843009741991</v>
      </c>
      <c r="I24" s="69">
        <f t="shared" si="7"/>
        <v>99409.400197184848</v>
      </c>
      <c r="J24" s="70">
        <f t="shared" si="2"/>
        <v>1977.8733547400939</v>
      </c>
      <c r="K24" s="71">
        <f t="shared" si="3"/>
        <v>2031.7110818314693</v>
      </c>
      <c r="L24" s="72">
        <f t="shared" si="4"/>
        <v>2028.763269330303</v>
      </c>
      <c r="M24" s="70">
        <f t="shared" si="30"/>
        <v>-1977.8733547400939</v>
      </c>
      <c r="N24" s="71">
        <f t="shared" si="31"/>
        <v>-2031.7110818314693</v>
      </c>
      <c r="O24" s="72">
        <f t="shared" si="32"/>
        <v>-2028.763269330303</v>
      </c>
      <c r="P24" s="79">
        <f t="shared" si="11"/>
        <v>42311</v>
      </c>
      <c r="Q24" s="29"/>
    </row>
    <row r="25" spans="1:17" ht="18" customHeight="1" x14ac:dyDescent="0.45">
      <c r="A25" s="66">
        <v>16</v>
      </c>
      <c r="B25" s="67" t="s">
        <v>53</v>
      </c>
      <c r="C25" s="68">
        <v>2</v>
      </c>
      <c r="D25" s="83">
        <v>1.27</v>
      </c>
      <c r="E25" s="84">
        <v>1.5</v>
      </c>
      <c r="F25" s="85">
        <v>2</v>
      </c>
      <c r="G25" s="69">
        <f t="shared" si="33"/>
        <v>99377.455559574126</v>
      </c>
      <c r="H25" s="69">
        <f t="shared" si="6"/>
        <v>102540.45830003425</v>
      </c>
      <c r="I25" s="69">
        <f t="shared" si="7"/>
        <v>103385.77620507224</v>
      </c>
      <c r="J25" s="70">
        <f t="shared" si="2"/>
        <v>1938.3158876452922</v>
      </c>
      <c r="K25" s="71">
        <f t="shared" si="3"/>
        <v>1991.0768601948398</v>
      </c>
      <c r="L25" s="72">
        <f t="shared" si="4"/>
        <v>1988.1880039436969</v>
      </c>
      <c r="M25" s="70">
        <f t="shared" si="30"/>
        <v>2461.661177309521</v>
      </c>
      <c r="N25" s="71">
        <f t="shared" si="31"/>
        <v>2986.6152902922595</v>
      </c>
      <c r="O25" s="72">
        <f t="shared" si="32"/>
        <v>3976.3760078873938</v>
      </c>
      <c r="P25" s="79">
        <f t="shared" si="11"/>
        <v>42332</v>
      </c>
      <c r="Q25" s="29"/>
    </row>
    <row r="26" spans="1:17" ht="18" customHeight="1" x14ac:dyDescent="0.45">
      <c r="A26" s="66">
        <v>17</v>
      </c>
      <c r="B26" s="67" t="s">
        <v>54</v>
      </c>
      <c r="C26" s="68">
        <v>2</v>
      </c>
      <c r="D26" s="83">
        <v>1.27</v>
      </c>
      <c r="E26" s="84">
        <v>1.5</v>
      </c>
      <c r="F26" s="85">
        <v>2</v>
      </c>
      <c r="G26" s="69">
        <f t="shared" si="33"/>
        <v>101901.6429307873</v>
      </c>
      <c r="H26" s="69">
        <f t="shared" si="6"/>
        <v>105616.67204903527</v>
      </c>
      <c r="I26" s="69">
        <f t="shared" si="7"/>
        <v>107521.20725327513</v>
      </c>
      <c r="J26" s="70">
        <f t="shared" si="2"/>
        <v>1987.5491111914826</v>
      </c>
      <c r="K26" s="71">
        <f t="shared" si="3"/>
        <v>2050.8091660006849</v>
      </c>
      <c r="L26" s="72">
        <f t="shared" si="4"/>
        <v>2067.7155241014448</v>
      </c>
      <c r="M26" s="70">
        <f t="shared" si="30"/>
        <v>2524.1873712131828</v>
      </c>
      <c r="N26" s="71">
        <f t="shared" si="31"/>
        <v>3076.2137490010273</v>
      </c>
      <c r="O26" s="72">
        <f t="shared" si="32"/>
        <v>4135.4310482028895</v>
      </c>
      <c r="P26" s="79">
        <f t="shared" si="11"/>
        <v>42349</v>
      </c>
      <c r="Q26" s="29"/>
    </row>
    <row r="27" spans="1:17" ht="18" customHeight="1" x14ac:dyDescent="0.45">
      <c r="A27" s="66">
        <v>18</v>
      </c>
      <c r="B27" s="67" t="s">
        <v>55</v>
      </c>
      <c r="C27" s="68">
        <v>1</v>
      </c>
      <c r="D27" s="83">
        <v>-1</v>
      </c>
      <c r="E27" s="84">
        <v>-1</v>
      </c>
      <c r="F27" s="85">
        <v>-1</v>
      </c>
      <c r="G27" s="69">
        <f t="shared" si="33"/>
        <v>99863.610072171563</v>
      </c>
      <c r="H27" s="69">
        <f t="shared" si="6"/>
        <v>103504.33860805458</v>
      </c>
      <c r="I27" s="69">
        <f t="shared" si="7"/>
        <v>105370.78310820964</v>
      </c>
      <c r="J27" s="70">
        <f t="shared" si="2"/>
        <v>2038.0328586157461</v>
      </c>
      <c r="K27" s="71">
        <f t="shared" si="3"/>
        <v>2112.3334409807053</v>
      </c>
      <c r="L27" s="72">
        <f t="shared" si="4"/>
        <v>2150.4241450655027</v>
      </c>
      <c r="M27" s="70">
        <f t="shared" si="30"/>
        <v>-2038.0328586157461</v>
      </c>
      <c r="N27" s="71">
        <f t="shared" si="31"/>
        <v>-2112.3334409807053</v>
      </c>
      <c r="O27" s="72">
        <f t="shared" si="32"/>
        <v>-2150.4241450655027</v>
      </c>
      <c r="P27" s="79">
        <f t="shared" si="11"/>
        <v>42354</v>
      </c>
      <c r="Q27" s="29"/>
    </row>
    <row r="28" spans="1:17" ht="18" customHeight="1" x14ac:dyDescent="0.45">
      <c r="A28" s="66">
        <v>19</v>
      </c>
      <c r="B28" s="67" t="s">
        <v>56</v>
      </c>
      <c r="C28" s="68">
        <v>1</v>
      </c>
      <c r="D28" s="83">
        <v>-1</v>
      </c>
      <c r="E28" s="84">
        <v>-1</v>
      </c>
      <c r="F28" s="85">
        <v>-1</v>
      </c>
      <c r="G28" s="69">
        <f t="shared" si="33"/>
        <v>97866.337870728137</v>
      </c>
      <c r="H28" s="69">
        <f t="shared" si="6"/>
        <v>101434.25183589349</v>
      </c>
      <c r="I28" s="69">
        <f t="shared" si="7"/>
        <v>103263.36744604545</v>
      </c>
      <c r="J28" s="70">
        <f t="shared" si="2"/>
        <v>1997.2722014434312</v>
      </c>
      <c r="K28" s="71">
        <f t="shared" si="3"/>
        <v>2070.0867721610916</v>
      </c>
      <c r="L28" s="72">
        <f t="shared" si="4"/>
        <v>2107.4156621641928</v>
      </c>
      <c r="M28" s="70">
        <f t="shared" si="30"/>
        <v>-1997.2722014434312</v>
      </c>
      <c r="N28" s="71">
        <f t="shared" si="31"/>
        <v>-2070.0867721610916</v>
      </c>
      <c r="O28" s="72">
        <f t="shared" si="32"/>
        <v>-2107.4156621641928</v>
      </c>
      <c r="P28" s="79">
        <f t="shared" si="11"/>
        <v>42383</v>
      </c>
      <c r="Q28" s="29"/>
    </row>
    <row r="29" spans="1:17" ht="18" customHeight="1" x14ac:dyDescent="0.45">
      <c r="A29" s="66">
        <v>20</v>
      </c>
      <c r="B29" s="67" t="s">
        <v>57</v>
      </c>
      <c r="C29" s="68">
        <v>1</v>
      </c>
      <c r="D29" s="83">
        <v>1.27</v>
      </c>
      <c r="E29" s="84">
        <v>1.5</v>
      </c>
      <c r="F29" s="85">
        <v>2</v>
      </c>
      <c r="G29" s="69">
        <f t="shared" si="33"/>
        <v>100352.14285264463</v>
      </c>
      <c r="H29" s="69">
        <f t="shared" si="6"/>
        <v>104477.27939097029</v>
      </c>
      <c r="I29" s="69">
        <f t="shared" si="7"/>
        <v>107393.90214388727</v>
      </c>
      <c r="J29" s="70">
        <f t="shared" si="2"/>
        <v>1957.3267574145627</v>
      </c>
      <c r="K29" s="71">
        <f t="shared" si="3"/>
        <v>2028.6850367178697</v>
      </c>
      <c r="L29" s="72">
        <f t="shared" si="4"/>
        <v>2065.2673489209092</v>
      </c>
      <c r="M29" s="70">
        <f t="shared" si="30"/>
        <v>2485.8049819164949</v>
      </c>
      <c r="N29" s="71">
        <f t="shared" si="31"/>
        <v>3043.0275550768047</v>
      </c>
      <c r="O29" s="72">
        <f t="shared" si="32"/>
        <v>4130.5346978418183</v>
      </c>
      <c r="P29" s="79">
        <f t="shared" si="11"/>
        <v>42396</v>
      </c>
      <c r="Q29" s="29"/>
    </row>
    <row r="30" spans="1:17" ht="18" customHeight="1" x14ac:dyDescent="0.45">
      <c r="A30" s="66">
        <v>21</v>
      </c>
      <c r="B30" s="67" t="s">
        <v>58</v>
      </c>
      <c r="C30" s="68">
        <v>2</v>
      </c>
      <c r="D30" s="83">
        <v>1.27</v>
      </c>
      <c r="E30" s="84">
        <v>1.5</v>
      </c>
      <c r="F30" s="85">
        <v>2</v>
      </c>
      <c r="G30" s="69">
        <f t="shared" si="33"/>
        <v>102901.08728110181</v>
      </c>
      <c r="H30" s="69">
        <f t="shared" si="6"/>
        <v>107611.5977726994</v>
      </c>
      <c r="I30" s="69">
        <f t="shared" si="7"/>
        <v>111689.65822964277</v>
      </c>
      <c r="J30" s="70">
        <f t="shared" si="2"/>
        <v>2007.0428570528925</v>
      </c>
      <c r="K30" s="71">
        <f t="shared" si="3"/>
        <v>2089.5455878194057</v>
      </c>
      <c r="L30" s="72">
        <f t="shared" si="4"/>
        <v>2147.8780428777454</v>
      </c>
      <c r="M30" s="70">
        <f t="shared" si="30"/>
        <v>2548.9444284571737</v>
      </c>
      <c r="N30" s="71">
        <f t="shared" si="31"/>
        <v>3134.3183817291083</v>
      </c>
      <c r="O30" s="72">
        <f t="shared" si="32"/>
        <v>4295.7560857554909</v>
      </c>
      <c r="P30" s="79">
        <f t="shared" si="11"/>
        <v>42405</v>
      </c>
      <c r="Q30" s="29"/>
    </row>
    <row r="31" spans="1:17" ht="18" customHeight="1" x14ac:dyDescent="0.45">
      <c r="A31" s="66">
        <v>22</v>
      </c>
      <c r="B31" s="67" t="s">
        <v>59</v>
      </c>
      <c r="C31" s="68">
        <v>2</v>
      </c>
      <c r="D31" s="83">
        <v>-1</v>
      </c>
      <c r="E31" s="84">
        <v>-1</v>
      </c>
      <c r="F31" s="85">
        <v>-1</v>
      </c>
      <c r="G31" s="69">
        <f t="shared" si="33"/>
        <v>100843.06553547976</v>
      </c>
      <c r="H31" s="69">
        <f t="shared" si="6"/>
        <v>105459.36581724542</v>
      </c>
      <c r="I31" s="69">
        <f t="shared" si="7"/>
        <v>109455.8650650499</v>
      </c>
      <c r="J31" s="70">
        <f t="shared" si="2"/>
        <v>2058.0217456220362</v>
      </c>
      <c r="K31" s="71">
        <f t="shared" si="3"/>
        <v>2152.2319554539881</v>
      </c>
      <c r="L31" s="72">
        <f t="shared" si="4"/>
        <v>2233.7931645928552</v>
      </c>
      <c r="M31" s="70">
        <f t="shared" si="30"/>
        <v>-2058.0217456220362</v>
      </c>
      <c r="N31" s="71">
        <f t="shared" si="31"/>
        <v>-2152.2319554539881</v>
      </c>
      <c r="O31" s="72">
        <f t="shared" si="32"/>
        <v>-2233.7931645928552</v>
      </c>
      <c r="P31" s="79">
        <f t="shared" si="11"/>
        <v>42412</v>
      </c>
      <c r="Q31" s="29"/>
    </row>
    <row r="32" spans="1:17" ht="18" customHeight="1" x14ac:dyDescent="0.45">
      <c r="A32" s="66">
        <v>23</v>
      </c>
      <c r="B32" s="67" t="s">
        <v>60</v>
      </c>
      <c r="C32" s="68">
        <v>1</v>
      </c>
      <c r="D32" s="83">
        <v>-1</v>
      </c>
      <c r="E32" s="84">
        <v>-1</v>
      </c>
      <c r="F32" s="85">
        <v>-1</v>
      </c>
      <c r="G32" s="69">
        <f t="shared" si="33"/>
        <v>98826.204224770161</v>
      </c>
      <c r="H32" s="69">
        <f t="shared" si="6"/>
        <v>103350.17850090051</v>
      </c>
      <c r="I32" s="69">
        <f t="shared" si="7"/>
        <v>107266.74776374891</v>
      </c>
      <c r="J32" s="70">
        <f t="shared" si="2"/>
        <v>2016.8613107095953</v>
      </c>
      <c r="K32" s="71">
        <f t="shared" si="3"/>
        <v>2109.1873163449081</v>
      </c>
      <c r="L32" s="72">
        <f t="shared" si="4"/>
        <v>2189.117301300998</v>
      </c>
      <c r="M32" s="70">
        <f t="shared" si="30"/>
        <v>-2016.8613107095953</v>
      </c>
      <c r="N32" s="71">
        <f t="shared" si="31"/>
        <v>-2109.1873163449081</v>
      </c>
      <c r="O32" s="72">
        <f t="shared" si="32"/>
        <v>-2189.117301300998</v>
      </c>
      <c r="P32" s="79">
        <f t="shared" si="11"/>
        <v>42426</v>
      </c>
      <c r="Q32" s="29"/>
    </row>
    <row r="33" spans="1:17" ht="18" customHeight="1" x14ac:dyDescent="0.45">
      <c r="A33" s="66">
        <v>24</v>
      </c>
      <c r="B33" s="67" t="s">
        <v>61</v>
      </c>
      <c r="C33" s="68">
        <v>1</v>
      </c>
      <c r="D33" s="83">
        <v>-1</v>
      </c>
      <c r="E33" s="84">
        <v>-1</v>
      </c>
      <c r="F33" s="85">
        <v>-1</v>
      </c>
      <c r="G33" s="69">
        <f t="shared" si="33"/>
        <v>96849.680140274751</v>
      </c>
      <c r="H33" s="69">
        <f t="shared" si="6"/>
        <v>101283.17493088249</v>
      </c>
      <c r="I33" s="69">
        <f t="shared" si="7"/>
        <v>105121.41280847394</v>
      </c>
      <c r="J33" s="70">
        <f t="shared" si="2"/>
        <v>1976.5240844954033</v>
      </c>
      <c r="K33" s="71">
        <f t="shared" si="3"/>
        <v>2067.0035700180101</v>
      </c>
      <c r="L33" s="72">
        <f t="shared" si="4"/>
        <v>2145.3349552749783</v>
      </c>
      <c r="M33" s="70">
        <f t="shared" si="30"/>
        <v>-1976.5240844954033</v>
      </c>
      <c r="N33" s="71">
        <f t="shared" si="31"/>
        <v>-2067.0035700180101</v>
      </c>
      <c r="O33" s="72">
        <f t="shared" si="32"/>
        <v>-2145.3349552749783</v>
      </c>
      <c r="P33" s="79">
        <f t="shared" si="11"/>
        <v>42446</v>
      </c>
      <c r="Q33" s="29"/>
    </row>
    <row r="34" spans="1:17" ht="18" customHeight="1" x14ac:dyDescent="0.45">
      <c r="A34" s="66">
        <v>25</v>
      </c>
      <c r="B34" s="67" t="s">
        <v>62</v>
      </c>
      <c r="C34" s="68">
        <v>2</v>
      </c>
      <c r="D34" s="83">
        <v>1.27</v>
      </c>
      <c r="E34" s="84">
        <v>-1</v>
      </c>
      <c r="F34" s="85">
        <v>-1</v>
      </c>
      <c r="G34" s="69">
        <f t="shared" si="33"/>
        <v>99309.662015837734</v>
      </c>
      <c r="H34" s="69">
        <f t="shared" si="6"/>
        <v>99257.511432264844</v>
      </c>
      <c r="I34" s="69">
        <f t="shared" si="7"/>
        <v>103018.98455230445</v>
      </c>
      <c r="J34" s="70">
        <f t="shared" si="2"/>
        <v>1936.9936028054951</v>
      </c>
      <c r="K34" s="71">
        <f t="shared" si="3"/>
        <v>2025.6634986176498</v>
      </c>
      <c r="L34" s="72">
        <f t="shared" si="4"/>
        <v>2102.4282561694786</v>
      </c>
      <c r="M34" s="70">
        <f t="shared" si="30"/>
        <v>2459.981875562979</v>
      </c>
      <c r="N34" s="71">
        <f t="shared" si="31"/>
        <v>-2025.6634986176498</v>
      </c>
      <c r="O34" s="72">
        <f t="shared" si="32"/>
        <v>-2102.4282561694786</v>
      </c>
      <c r="P34" s="79">
        <f t="shared" si="11"/>
        <v>42447</v>
      </c>
      <c r="Q34" s="29"/>
    </row>
    <row r="35" spans="1:17" ht="18" customHeight="1" x14ac:dyDescent="0.45">
      <c r="A35" s="66">
        <v>26</v>
      </c>
      <c r="B35" s="67" t="s">
        <v>63</v>
      </c>
      <c r="C35" s="68">
        <v>1</v>
      </c>
      <c r="D35" s="83">
        <v>-1</v>
      </c>
      <c r="E35" s="84">
        <v>-1</v>
      </c>
      <c r="F35" s="85">
        <v>-1</v>
      </c>
      <c r="G35" s="69">
        <f t="shared" si="33"/>
        <v>97323.468775520974</v>
      </c>
      <c r="H35" s="69">
        <f t="shared" si="6"/>
        <v>97272.361203619541</v>
      </c>
      <c r="I35" s="69">
        <f t="shared" si="7"/>
        <v>100958.60486125835</v>
      </c>
      <c r="J35" s="70">
        <f t="shared" si="2"/>
        <v>1986.1932403167548</v>
      </c>
      <c r="K35" s="71">
        <f t="shared" si="3"/>
        <v>1985.1502286452969</v>
      </c>
      <c r="L35" s="72">
        <f t="shared" si="4"/>
        <v>2060.3796910460892</v>
      </c>
      <c r="M35" s="70">
        <f t="shared" si="30"/>
        <v>-1986.1932403167548</v>
      </c>
      <c r="N35" s="71">
        <f t="shared" si="31"/>
        <v>-1985.1502286452969</v>
      </c>
      <c r="O35" s="72">
        <f t="shared" si="32"/>
        <v>-2060.3796910460892</v>
      </c>
      <c r="P35" s="79">
        <f t="shared" si="11"/>
        <v>42452</v>
      </c>
      <c r="Q35" s="29"/>
    </row>
    <row r="36" spans="1:17" ht="18" customHeight="1" x14ac:dyDescent="0.45">
      <c r="A36" s="66">
        <v>27</v>
      </c>
      <c r="B36" s="67" t="s">
        <v>64</v>
      </c>
      <c r="C36" s="68">
        <v>1</v>
      </c>
      <c r="D36" s="83">
        <v>1.27</v>
      </c>
      <c r="E36" s="84">
        <v>1.5</v>
      </c>
      <c r="F36" s="85">
        <v>2</v>
      </c>
      <c r="G36" s="69">
        <f t="shared" si="33"/>
        <v>99795.484882419201</v>
      </c>
      <c r="H36" s="69">
        <f t="shared" si="6"/>
        <v>100190.53203972813</v>
      </c>
      <c r="I36" s="69">
        <f t="shared" si="7"/>
        <v>104996.94905570868</v>
      </c>
      <c r="J36" s="70">
        <f t="shared" si="2"/>
        <v>1946.4693755104195</v>
      </c>
      <c r="K36" s="71">
        <f t="shared" si="3"/>
        <v>1945.4472240723908</v>
      </c>
      <c r="L36" s="72">
        <f t="shared" si="4"/>
        <v>2019.1720972251671</v>
      </c>
      <c r="M36" s="70">
        <f t="shared" si="30"/>
        <v>2472.0161068982329</v>
      </c>
      <c r="N36" s="71">
        <f t="shared" si="31"/>
        <v>2918.1708361085862</v>
      </c>
      <c r="O36" s="72">
        <f t="shared" si="32"/>
        <v>4038.3441944503343</v>
      </c>
      <c r="P36" s="79">
        <f t="shared" si="11"/>
        <v>42458</v>
      </c>
      <c r="Q36" s="29"/>
    </row>
    <row r="37" spans="1:17" ht="18" customHeight="1" x14ac:dyDescent="0.45">
      <c r="A37" s="66">
        <v>28</v>
      </c>
      <c r="B37" s="67" t="s">
        <v>65</v>
      </c>
      <c r="C37" s="68">
        <v>1</v>
      </c>
      <c r="D37" s="83">
        <v>1.27</v>
      </c>
      <c r="E37" s="84">
        <v>1.5</v>
      </c>
      <c r="F37" s="85">
        <v>2</v>
      </c>
      <c r="G37" s="69">
        <f t="shared" si="33"/>
        <v>102330.29019843265</v>
      </c>
      <c r="H37" s="69">
        <f t="shared" si="6"/>
        <v>103196.24800091998</v>
      </c>
      <c r="I37" s="69">
        <f t="shared" si="7"/>
        <v>109196.82701793703</v>
      </c>
      <c r="J37" s="70">
        <f t="shared" si="2"/>
        <v>1995.9096976483841</v>
      </c>
      <c r="K37" s="71">
        <f t="shared" si="3"/>
        <v>2003.8106407945627</v>
      </c>
      <c r="L37" s="72">
        <f t="shared" si="4"/>
        <v>2099.9389811141737</v>
      </c>
      <c r="M37" s="70">
        <f t="shared" si="30"/>
        <v>2534.8053160134477</v>
      </c>
      <c r="N37" s="71">
        <f t="shared" si="31"/>
        <v>3005.7159611918441</v>
      </c>
      <c r="O37" s="72">
        <f t="shared" si="32"/>
        <v>4199.8779622283473</v>
      </c>
      <c r="P37" s="79">
        <f t="shared" si="11"/>
        <v>42480</v>
      </c>
      <c r="Q37" s="29"/>
    </row>
    <row r="38" spans="1:17" ht="18" customHeight="1" x14ac:dyDescent="0.45">
      <c r="A38" s="66">
        <v>29</v>
      </c>
      <c r="B38" s="67" t="s">
        <v>66</v>
      </c>
      <c r="C38" s="68">
        <v>1</v>
      </c>
      <c r="D38" s="83">
        <v>-1</v>
      </c>
      <c r="E38" s="84">
        <v>-1</v>
      </c>
      <c r="F38" s="85">
        <v>-1</v>
      </c>
      <c r="G38" s="69">
        <f t="shared" si="33"/>
        <v>100283.684394464</v>
      </c>
      <c r="H38" s="69">
        <f t="shared" si="6"/>
        <v>101132.32304090158</v>
      </c>
      <c r="I38" s="69">
        <f t="shared" si="7"/>
        <v>107012.89047757829</v>
      </c>
      <c r="J38" s="70">
        <f t="shared" si="2"/>
        <v>2046.6058039686529</v>
      </c>
      <c r="K38" s="71">
        <f t="shared" si="3"/>
        <v>2063.9249600183994</v>
      </c>
      <c r="L38" s="72">
        <f t="shared" si="4"/>
        <v>2183.9365403587408</v>
      </c>
      <c r="M38" s="70">
        <f t="shared" si="30"/>
        <v>-2046.6058039686529</v>
      </c>
      <c r="N38" s="71">
        <f t="shared" si="31"/>
        <v>-2063.9249600183994</v>
      </c>
      <c r="O38" s="72">
        <f t="shared" si="32"/>
        <v>-2183.9365403587408</v>
      </c>
      <c r="P38" s="79">
        <f t="shared" si="11"/>
        <v>42480</v>
      </c>
      <c r="Q38" s="29"/>
    </row>
    <row r="39" spans="1:17" ht="18" customHeight="1" x14ac:dyDescent="0.45">
      <c r="A39" s="66">
        <v>30</v>
      </c>
      <c r="B39" s="67" t="s">
        <v>67</v>
      </c>
      <c r="C39" s="68">
        <v>1</v>
      </c>
      <c r="D39" s="83">
        <v>1.27</v>
      </c>
      <c r="E39" s="84">
        <v>1.5</v>
      </c>
      <c r="F39" s="85">
        <v>2</v>
      </c>
      <c r="G39" s="69">
        <f t="shared" si="33"/>
        <v>102830.88997808339</v>
      </c>
      <c r="H39" s="69">
        <f t="shared" si="6"/>
        <v>104166.29273212863</v>
      </c>
      <c r="I39" s="69">
        <f t="shared" si="7"/>
        <v>111293.40609668141</v>
      </c>
      <c r="J39" s="70">
        <f t="shared" si="2"/>
        <v>2005.67368788928</v>
      </c>
      <c r="K39" s="71">
        <f t="shared" si="3"/>
        <v>2022.6464608180315</v>
      </c>
      <c r="L39" s="72">
        <f t="shared" si="4"/>
        <v>2140.2578095515655</v>
      </c>
      <c r="M39" s="70">
        <f t="shared" si="30"/>
        <v>2547.2055836193858</v>
      </c>
      <c r="N39" s="71">
        <f t="shared" si="31"/>
        <v>3033.9696912270474</v>
      </c>
      <c r="O39" s="72">
        <f t="shared" si="32"/>
        <v>4280.515619103131</v>
      </c>
      <c r="P39" s="79">
        <f t="shared" si="11"/>
        <v>42493</v>
      </c>
      <c r="Q39" s="29"/>
    </row>
    <row r="40" spans="1:17" ht="18" customHeight="1" x14ac:dyDescent="0.45">
      <c r="A40" s="66">
        <v>31</v>
      </c>
      <c r="B40" s="67" t="s">
        <v>68</v>
      </c>
      <c r="C40" s="68">
        <v>1</v>
      </c>
      <c r="D40" s="83">
        <v>-1</v>
      </c>
      <c r="E40" s="84">
        <v>-1</v>
      </c>
      <c r="F40" s="85">
        <v>-1</v>
      </c>
      <c r="G40" s="69">
        <f t="shared" si="33"/>
        <v>100774.27217852171</v>
      </c>
      <c r="H40" s="69">
        <f t="shared" si="6"/>
        <v>102082.96687748605</v>
      </c>
      <c r="I40" s="69">
        <f t="shared" si="7"/>
        <v>109067.53797474779</v>
      </c>
      <c r="J40" s="70">
        <f t="shared" si="2"/>
        <v>2056.6177995616677</v>
      </c>
      <c r="K40" s="71">
        <f t="shared" si="3"/>
        <v>2083.3258546425727</v>
      </c>
      <c r="L40" s="72">
        <f t="shared" si="4"/>
        <v>2225.8681219336281</v>
      </c>
      <c r="M40" s="70">
        <f t="shared" si="30"/>
        <v>-2056.6177995616677</v>
      </c>
      <c r="N40" s="71">
        <f t="shared" si="31"/>
        <v>-2083.3258546425727</v>
      </c>
      <c r="O40" s="72">
        <f t="shared" si="32"/>
        <v>-2225.8681219336281</v>
      </c>
      <c r="P40" s="79">
        <f t="shared" si="11"/>
        <v>42517</v>
      </c>
      <c r="Q40" s="29"/>
    </row>
    <row r="41" spans="1:17" ht="18" customHeight="1" x14ac:dyDescent="0.45">
      <c r="A41" s="66">
        <v>32</v>
      </c>
      <c r="B41" s="67" t="s">
        <v>69</v>
      </c>
      <c r="C41" s="68">
        <v>1</v>
      </c>
      <c r="D41" s="83">
        <v>-1</v>
      </c>
      <c r="E41" s="84">
        <v>-1</v>
      </c>
      <c r="F41" s="85">
        <v>-1</v>
      </c>
      <c r="G41" s="69">
        <f t="shared" si="33"/>
        <v>98758.786734951282</v>
      </c>
      <c r="H41" s="69">
        <f t="shared" si="6"/>
        <v>100041.30753993633</v>
      </c>
      <c r="I41" s="69">
        <f t="shared" si="7"/>
        <v>106886.18721525282</v>
      </c>
      <c r="J41" s="70">
        <f t="shared" si="2"/>
        <v>2015.4854435704342</v>
      </c>
      <c r="K41" s="71">
        <f t="shared" si="3"/>
        <v>2041.6593375497209</v>
      </c>
      <c r="L41" s="72">
        <f t="shared" si="4"/>
        <v>2181.3507594949556</v>
      </c>
      <c r="M41" s="70">
        <f t="shared" si="30"/>
        <v>-2015.4854435704342</v>
      </c>
      <c r="N41" s="71">
        <f t="shared" si="31"/>
        <v>-2041.6593375497209</v>
      </c>
      <c r="O41" s="72">
        <f t="shared" si="32"/>
        <v>-2181.3507594949556</v>
      </c>
      <c r="P41" s="79">
        <f t="shared" si="11"/>
        <v>42579</v>
      </c>
      <c r="Q41" s="29"/>
    </row>
    <row r="42" spans="1:17" ht="18" customHeight="1" x14ac:dyDescent="0.45">
      <c r="A42" s="66">
        <v>33</v>
      </c>
      <c r="B42" s="67" t="s">
        <v>70</v>
      </c>
      <c r="C42" s="68">
        <v>2</v>
      </c>
      <c r="D42" s="83">
        <v>-1</v>
      </c>
      <c r="E42" s="84">
        <v>-1</v>
      </c>
      <c r="F42" s="85">
        <v>-1</v>
      </c>
      <c r="G42" s="69">
        <f t="shared" si="33"/>
        <v>96783.611000252262</v>
      </c>
      <c r="H42" s="69">
        <f t="shared" si="6"/>
        <v>98040.481389137596</v>
      </c>
      <c r="I42" s="69">
        <f t="shared" si="7"/>
        <v>104748.46347094777</v>
      </c>
      <c r="J42" s="70">
        <f t="shared" ref="J42:J58" si="34">IF(G41="","",G41*$J$7/100)</f>
        <v>1975.1757346990257</v>
      </c>
      <c r="K42" s="71">
        <f t="shared" ref="K42:K58" si="35">IF(H41="","",H41*$J$7/100)</f>
        <v>2000.8261507987265</v>
      </c>
      <c r="L42" s="72">
        <f t="shared" ref="L42:L58" si="36">IF(I41="","",I41*$J$7/100)</f>
        <v>2137.7237443050562</v>
      </c>
      <c r="M42" s="70">
        <f t="shared" si="30"/>
        <v>-1975.1757346990257</v>
      </c>
      <c r="N42" s="71">
        <f t="shared" si="31"/>
        <v>-2000.8261507987265</v>
      </c>
      <c r="O42" s="72">
        <f t="shared" si="32"/>
        <v>-2137.7237443050562</v>
      </c>
      <c r="P42" s="79">
        <f t="shared" si="11"/>
        <v>42586</v>
      </c>
      <c r="Q42" s="29"/>
    </row>
    <row r="43" spans="1:17" ht="18" customHeight="1" x14ac:dyDescent="0.45">
      <c r="A43" s="66">
        <v>34</v>
      </c>
      <c r="B43" s="67" t="s">
        <v>71</v>
      </c>
      <c r="C43" s="68">
        <v>1</v>
      </c>
      <c r="D43" s="83">
        <v>-1</v>
      </c>
      <c r="E43" s="84">
        <v>-1</v>
      </c>
      <c r="F43" s="85">
        <v>-1</v>
      </c>
      <c r="G43" s="69">
        <f t="shared" si="33"/>
        <v>94847.938780247219</v>
      </c>
      <c r="H43" s="69">
        <f t="shared" si="6"/>
        <v>96079.671761354839</v>
      </c>
      <c r="I43" s="69">
        <f t="shared" si="7"/>
        <v>102653.49420152881</v>
      </c>
      <c r="J43" s="70">
        <f t="shared" si="34"/>
        <v>1935.6722200050453</v>
      </c>
      <c r="K43" s="71">
        <f t="shared" si="35"/>
        <v>1960.8096277827519</v>
      </c>
      <c r="L43" s="72">
        <f t="shared" si="36"/>
        <v>2094.9692694189553</v>
      </c>
      <c r="M43" s="70">
        <f>IF(D43="","",J43*D43)</f>
        <v>-1935.6722200050453</v>
      </c>
      <c r="N43" s="71">
        <f t="shared" si="31"/>
        <v>-1960.8096277827519</v>
      </c>
      <c r="O43" s="72">
        <f t="shared" si="32"/>
        <v>-2094.9692694189553</v>
      </c>
      <c r="P43" s="79">
        <f t="shared" si="11"/>
        <v>42604</v>
      </c>
      <c r="Q43" s="29"/>
    </row>
    <row r="44" spans="1:17" ht="18" customHeight="1" x14ac:dyDescent="0.45">
      <c r="A44" s="66">
        <v>35</v>
      </c>
      <c r="B44" s="67" t="s">
        <v>72</v>
      </c>
      <c r="C44" s="68">
        <v>1</v>
      </c>
      <c r="D44" s="83">
        <v>-1</v>
      </c>
      <c r="E44" s="84">
        <v>-1</v>
      </c>
      <c r="F44" s="85">
        <v>-1</v>
      </c>
      <c r="G44" s="69">
        <f>IF(D44="","",G43+M44)</f>
        <v>92950.980004642275</v>
      </c>
      <c r="H44" s="69">
        <f t="shared" ref="H44:I44" si="37">IF(E44="","",H43+N44)</f>
        <v>94158.078326127739</v>
      </c>
      <c r="I44" s="69">
        <f t="shared" si="37"/>
        <v>100600.42431749824</v>
      </c>
      <c r="J44" s="70">
        <f t="shared" si="34"/>
        <v>1896.9587756049443</v>
      </c>
      <c r="K44" s="71">
        <f t="shared" si="35"/>
        <v>1921.5934352270967</v>
      </c>
      <c r="L44" s="72">
        <f t="shared" si="36"/>
        <v>2053.0698840305763</v>
      </c>
      <c r="M44" s="70">
        <f t="shared" si="30"/>
        <v>-1896.9587756049443</v>
      </c>
      <c r="N44" s="71">
        <f t="shared" si="31"/>
        <v>-1921.5934352270967</v>
      </c>
      <c r="O44" s="72">
        <f t="shared" si="32"/>
        <v>-2053.0698840305763</v>
      </c>
      <c r="P44" s="79">
        <f t="shared" si="11"/>
        <v>42615</v>
      </c>
    </row>
    <row r="45" spans="1:17" ht="18" customHeight="1" x14ac:dyDescent="0.45">
      <c r="A45" s="66">
        <v>36</v>
      </c>
      <c r="B45" s="67" t="s">
        <v>73</v>
      </c>
      <c r="C45" s="68">
        <v>2</v>
      </c>
      <c r="D45" s="83">
        <v>-1</v>
      </c>
      <c r="E45" s="84">
        <v>-1</v>
      </c>
      <c r="F45" s="85">
        <v>-1</v>
      </c>
      <c r="G45" s="69">
        <f t="shared" ref="G45:G58" si="38">IF(D45="","",G44+M45)</f>
        <v>91091.960404549434</v>
      </c>
      <c r="H45" s="69">
        <f t="shared" ref="H45:H58" si="39">IF(E45="","",H44+N45)</f>
        <v>92274.916759605185</v>
      </c>
      <c r="I45" s="69">
        <f t="shared" ref="I45:I58" si="40">IF(F45="","",I44+O45)</f>
        <v>98588.415831148275</v>
      </c>
      <c r="J45" s="70">
        <f t="shared" si="34"/>
        <v>1859.0196000928454</v>
      </c>
      <c r="K45" s="71">
        <f t="shared" si="35"/>
        <v>1883.1615665225547</v>
      </c>
      <c r="L45" s="72">
        <f t="shared" si="36"/>
        <v>2012.0084863499649</v>
      </c>
      <c r="M45" s="70">
        <f>IF(D45="","",J45*D45)</f>
        <v>-1859.0196000928454</v>
      </c>
      <c r="N45" s="71">
        <f t="shared" si="31"/>
        <v>-1883.1615665225547</v>
      </c>
      <c r="O45" s="72">
        <f t="shared" si="32"/>
        <v>-2012.0084863499649</v>
      </c>
      <c r="P45" s="79">
        <f t="shared" si="11"/>
        <v>42621</v>
      </c>
    </row>
    <row r="46" spans="1:17" ht="18" customHeight="1" x14ac:dyDescent="0.45">
      <c r="A46" s="66">
        <v>37</v>
      </c>
      <c r="B46" s="67" t="s">
        <v>74</v>
      </c>
      <c r="C46" s="68">
        <v>2</v>
      </c>
      <c r="D46" s="83">
        <v>-1</v>
      </c>
      <c r="E46" s="84">
        <v>-1</v>
      </c>
      <c r="F46" s="85">
        <v>-1</v>
      </c>
      <c r="G46" s="69">
        <f t="shared" si="38"/>
        <v>89270.121196458451</v>
      </c>
      <c r="H46" s="69">
        <f t="shared" si="39"/>
        <v>90429.418424413074</v>
      </c>
      <c r="I46" s="69">
        <f t="shared" si="40"/>
        <v>96616.647514525306</v>
      </c>
      <c r="J46" s="70">
        <f t="shared" si="34"/>
        <v>1821.8392080909887</v>
      </c>
      <c r="K46" s="71">
        <f t="shared" si="35"/>
        <v>1845.4983351921037</v>
      </c>
      <c r="L46" s="72">
        <f t="shared" si="36"/>
        <v>1971.7683166229656</v>
      </c>
      <c r="M46" s="70">
        <f t="shared" si="30"/>
        <v>-1821.8392080909887</v>
      </c>
      <c r="N46" s="71">
        <f t="shared" si="31"/>
        <v>-1845.4983351921037</v>
      </c>
      <c r="O46" s="72">
        <f t="shared" si="32"/>
        <v>-1971.7683166229656</v>
      </c>
      <c r="P46" s="79">
        <f t="shared" si="11"/>
        <v>42653</v>
      </c>
    </row>
    <row r="47" spans="1:17" ht="18" customHeight="1" x14ac:dyDescent="0.45">
      <c r="A47" s="66">
        <v>38</v>
      </c>
      <c r="B47" s="67" t="s">
        <v>75</v>
      </c>
      <c r="C47" s="68">
        <v>1</v>
      </c>
      <c r="D47" s="83">
        <v>1.27</v>
      </c>
      <c r="E47" s="84">
        <v>1.5</v>
      </c>
      <c r="F47" s="85">
        <v>2</v>
      </c>
      <c r="G47" s="69">
        <f t="shared" si="38"/>
        <v>91537.582274848493</v>
      </c>
      <c r="H47" s="69">
        <f t="shared" si="39"/>
        <v>93142.300977145467</v>
      </c>
      <c r="I47" s="69">
        <f t="shared" si="40"/>
        <v>100481.31341510631</v>
      </c>
      <c r="J47" s="70">
        <f t="shared" si="34"/>
        <v>1785.4024239291691</v>
      </c>
      <c r="K47" s="71">
        <f t="shared" si="35"/>
        <v>1808.5883684882615</v>
      </c>
      <c r="L47" s="72">
        <f t="shared" si="36"/>
        <v>1932.3329502905062</v>
      </c>
      <c r="M47" s="70">
        <f t="shared" si="30"/>
        <v>2267.4610783900448</v>
      </c>
      <c r="N47" s="71">
        <f t="shared" si="31"/>
        <v>2712.8825527323925</v>
      </c>
      <c r="O47" s="72">
        <f t="shared" si="32"/>
        <v>3864.6659005810125</v>
      </c>
      <c r="P47" s="79">
        <f t="shared" si="11"/>
        <v>42669</v>
      </c>
    </row>
    <row r="48" spans="1:17" ht="18" customHeight="1" x14ac:dyDescent="0.45">
      <c r="A48" s="66">
        <v>39</v>
      </c>
      <c r="B48" s="67" t="s">
        <v>76</v>
      </c>
      <c r="C48" s="68">
        <v>1</v>
      </c>
      <c r="D48" s="83">
        <v>-1</v>
      </c>
      <c r="E48" s="84">
        <v>-1</v>
      </c>
      <c r="F48" s="85">
        <v>-1</v>
      </c>
      <c r="G48" s="69">
        <f t="shared" si="38"/>
        <v>89706.83062935152</v>
      </c>
      <c r="H48" s="69">
        <f t="shared" si="39"/>
        <v>91279.45495760256</v>
      </c>
      <c r="I48" s="69">
        <f t="shared" si="40"/>
        <v>98471.687146804194</v>
      </c>
      <c r="J48" s="70">
        <f t="shared" si="34"/>
        <v>1830.7516454969698</v>
      </c>
      <c r="K48" s="71">
        <f t="shared" si="35"/>
        <v>1862.8460195429093</v>
      </c>
      <c r="L48" s="72">
        <f t="shared" si="36"/>
        <v>2009.6262683021262</v>
      </c>
      <c r="M48" s="70">
        <f t="shared" si="30"/>
        <v>-1830.7516454969698</v>
      </c>
      <c r="N48" s="71">
        <f t="shared" si="31"/>
        <v>-1862.8460195429093</v>
      </c>
      <c r="O48" s="72">
        <f t="shared" si="32"/>
        <v>-2009.6262683021262</v>
      </c>
      <c r="P48" s="79">
        <f t="shared" si="11"/>
        <v>42699</v>
      </c>
    </row>
    <row r="49" spans="1:16" ht="18" customHeight="1" x14ac:dyDescent="0.45">
      <c r="A49" s="66">
        <v>40</v>
      </c>
      <c r="B49" s="67" t="s">
        <v>77</v>
      </c>
      <c r="C49" s="68">
        <v>1</v>
      </c>
      <c r="D49" s="83">
        <v>1.27</v>
      </c>
      <c r="E49" s="84">
        <v>1.5</v>
      </c>
      <c r="F49" s="85">
        <v>2</v>
      </c>
      <c r="G49" s="69">
        <f t="shared" si="38"/>
        <v>91985.384127337049</v>
      </c>
      <c r="H49" s="69">
        <f t="shared" si="39"/>
        <v>94017.838606330639</v>
      </c>
      <c r="I49" s="69">
        <f t="shared" si="40"/>
        <v>102410.55463267636</v>
      </c>
      <c r="J49" s="70">
        <f t="shared" si="34"/>
        <v>1794.1366125870304</v>
      </c>
      <c r="K49" s="71">
        <f t="shared" si="35"/>
        <v>1825.5890991520512</v>
      </c>
      <c r="L49" s="72">
        <f t="shared" si="36"/>
        <v>1969.4337429360839</v>
      </c>
      <c r="M49" s="70">
        <f t="shared" si="30"/>
        <v>2278.5534979855288</v>
      </c>
      <c r="N49" s="71">
        <f t="shared" si="31"/>
        <v>2738.3836487280769</v>
      </c>
      <c r="O49" s="72">
        <f t="shared" si="32"/>
        <v>3938.8674858721679</v>
      </c>
      <c r="P49" s="79">
        <f t="shared" si="11"/>
        <v>42712</v>
      </c>
    </row>
    <row r="50" spans="1:16" ht="18" customHeight="1" x14ac:dyDescent="0.45">
      <c r="A50" s="66">
        <v>41</v>
      </c>
      <c r="B50" s="67" t="s">
        <v>78</v>
      </c>
      <c r="C50" s="68">
        <v>2</v>
      </c>
      <c r="D50" s="83">
        <v>1.27</v>
      </c>
      <c r="E50" s="84">
        <v>1.5</v>
      </c>
      <c r="F50" s="85">
        <v>2</v>
      </c>
      <c r="G50" s="69">
        <f t="shared" si="38"/>
        <v>94321.812884171406</v>
      </c>
      <c r="H50" s="69">
        <f t="shared" si="39"/>
        <v>96838.373764520555</v>
      </c>
      <c r="I50" s="69">
        <f t="shared" si="40"/>
        <v>106506.97681798341</v>
      </c>
      <c r="J50" s="70">
        <f t="shared" si="34"/>
        <v>1839.7076825467409</v>
      </c>
      <c r="K50" s="71">
        <f t="shared" si="35"/>
        <v>1880.3567721266127</v>
      </c>
      <c r="L50" s="72">
        <f t="shared" si="36"/>
        <v>2048.211092653527</v>
      </c>
      <c r="M50" s="70">
        <f t="shared" si="30"/>
        <v>2336.4287568343611</v>
      </c>
      <c r="N50" s="71">
        <f t="shared" si="31"/>
        <v>2820.535158189919</v>
      </c>
      <c r="O50" s="72">
        <f t="shared" si="32"/>
        <v>4096.422185307054</v>
      </c>
      <c r="P50" s="79">
        <f t="shared" si="11"/>
        <v>42746</v>
      </c>
    </row>
    <row r="51" spans="1:16" ht="18" customHeight="1" x14ac:dyDescent="0.45">
      <c r="A51" s="66">
        <v>42</v>
      </c>
      <c r="B51" s="67" t="s">
        <v>79</v>
      </c>
      <c r="C51" s="68">
        <v>2</v>
      </c>
      <c r="D51" s="83">
        <v>1.27</v>
      </c>
      <c r="E51" s="84">
        <v>1.5</v>
      </c>
      <c r="F51" s="85">
        <v>2</v>
      </c>
      <c r="G51" s="69">
        <f t="shared" si="38"/>
        <v>96717.586931429367</v>
      </c>
      <c r="H51" s="69">
        <f t="shared" si="39"/>
        <v>99743.524977456167</v>
      </c>
      <c r="I51" s="69">
        <f t="shared" si="40"/>
        <v>110767.25589070274</v>
      </c>
      <c r="J51" s="70">
        <f t="shared" si="34"/>
        <v>1886.436257683428</v>
      </c>
      <c r="K51" s="71">
        <f t="shared" si="35"/>
        <v>1936.7674752904111</v>
      </c>
      <c r="L51" s="72">
        <f t="shared" si="36"/>
        <v>2130.139536359668</v>
      </c>
      <c r="M51" s="70">
        <f t="shared" si="30"/>
        <v>2395.7740472579535</v>
      </c>
      <c r="N51" s="71">
        <f t="shared" si="31"/>
        <v>2905.1512129356165</v>
      </c>
      <c r="O51" s="72">
        <f t="shared" si="32"/>
        <v>4260.279072719336</v>
      </c>
      <c r="P51" s="79">
        <f t="shared" si="11"/>
        <v>42769</v>
      </c>
    </row>
    <row r="52" spans="1:16" ht="18" customHeight="1" x14ac:dyDescent="0.45">
      <c r="A52" s="66">
        <v>43</v>
      </c>
      <c r="B52" s="67" t="s">
        <v>80</v>
      </c>
      <c r="C52" s="68">
        <v>1</v>
      </c>
      <c r="D52" s="83">
        <v>1.27</v>
      </c>
      <c r="E52" s="84">
        <v>1.5</v>
      </c>
      <c r="F52" s="85">
        <v>2</v>
      </c>
      <c r="G52" s="69">
        <f t="shared" si="38"/>
        <v>99174.213639487672</v>
      </c>
      <c r="H52" s="69">
        <f t="shared" si="39"/>
        <v>102735.83072677985</v>
      </c>
      <c r="I52" s="69">
        <f t="shared" si="40"/>
        <v>115197.94612633085</v>
      </c>
      <c r="J52" s="70">
        <f t="shared" si="34"/>
        <v>1934.3517386285873</v>
      </c>
      <c r="K52" s="71">
        <f t="shared" si="35"/>
        <v>1994.8704995491235</v>
      </c>
      <c r="L52" s="72">
        <f t="shared" si="36"/>
        <v>2215.3451178140549</v>
      </c>
      <c r="M52" s="70">
        <f t="shared" si="30"/>
        <v>2456.6267080583061</v>
      </c>
      <c r="N52" s="71">
        <f t="shared" si="31"/>
        <v>2992.3057493236852</v>
      </c>
      <c r="O52" s="72">
        <f t="shared" si="32"/>
        <v>4430.6902356281098</v>
      </c>
      <c r="P52" s="79">
        <f t="shared" si="11"/>
        <v>42797</v>
      </c>
    </row>
    <row r="53" spans="1:16" ht="18" customHeight="1" x14ac:dyDescent="0.45">
      <c r="A53" s="66">
        <v>44</v>
      </c>
      <c r="B53" s="67" t="s">
        <v>81</v>
      </c>
      <c r="C53" s="68">
        <v>2</v>
      </c>
      <c r="D53" s="83">
        <v>1.27</v>
      </c>
      <c r="E53" s="84">
        <v>1.5</v>
      </c>
      <c r="F53" s="85">
        <v>2</v>
      </c>
      <c r="G53" s="69">
        <f t="shared" si="38"/>
        <v>101693.23866593066</v>
      </c>
      <c r="H53" s="69">
        <f t="shared" si="39"/>
        <v>105817.90564858324</v>
      </c>
      <c r="I53" s="69">
        <f t="shared" si="40"/>
        <v>119805.86397138408</v>
      </c>
      <c r="J53" s="70">
        <f t="shared" si="34"/>
        <v>1983.4842727897535</v>
      </c>
      <c r="K53" s="71">
        <f t="shared" si="35"/>
        <v>2054.7166145355968</v>
      </c>
      <c r="L53" s="72">
        <f t="shared" si="36"/>
        <v>2303.9589225266168</v>
      </c>
      <c r="M53" s="70">
        <f t="shared" si="30"/>
        <v>2519.0250264429869</v>
      </c>
      <c r="N53" s="71">
        <f t="shared" si="31"/>
        <v>3082.0749218033952</v>
      </c>
      <c r="O53" s="72">
        <f t="shared" si="32"/>
        <v>4607.9178450532336</v>
      </c>
      <c r="P53" s="79">
        <f t="shared" si="11"/>
        <v>42824</v>
      </c>
    </row>
    <row r="54" spans="1:16" ht="18" customHeight="1" x14ac:dyDescent="0.45">
      <c r="A54" s="66">
        <v>45</v>
      </c>
      <c r="B54" s="67" t="s">
        <v>82</v>
      </c>
      <c r="C54" s="68">
        <v>2</v>
      </c>
      <c r="D54" s="83">
        <v>1.27</v>
      </c>
      <c r="E54" s="84">
        <v>1.5</v>
      </c>
      <c r="F54" s="85">
        <v>2</v>
      </c>
      <c r="G54" s="69">
        <f t="shared" si="38"/>
        <v>104276.24692804531</v>
      </c>
      <c r="H54" s="69">
        <f t="shared" si="39"/>
        <v>108992.44281804074</v>
      </c>
      <c r="I54" s="69">
        <f t="shared" si="40"/>
        <v>124598.09853023944</v>
      </c>
      <c r="J54" s="70">
        <f t="shared" si="34"/>
        <v>2033.8647733186133</v>
      </c>
      <c r="K54" s="71">
        <f t="shared" si="35"/>
        <v>2116.3581129716649</v>
      </c>
      <c r="L54" s="72">
        <f t="shared" si="36"/>
        <v>2396.1172794276818</v>
      </c>
      <c r="M54" s="70">
        <f t="shared" si="30"/>
        <v>2583.0082621146389</v>
      </c>
      <c r="N54" s="71">
        <f t="shared" si="31"/>
        <v>3174.5371694574974</v>
      </c>
      <c r="O54" s="72">
        <f t="shared" si="32"/>
        <v>4792.2345588553635</v>
      </c>
      <c r="P54" s="79">
        <f t="shared" si="11"/>
        <v>42835</v>
      </c>
    </row>
    <row r="55" spans="1:16" ht="18" customHeight="1" x14ac:dyDescent="0.45">
      <c r="A55" s="66">
        <v>46</v>
      </c>
      <c r="B55" s="67" t="s">
        <v>83</v>
      </c>
      <c r="C55" s="68">
        <v>2</v>
      </c>
      <c r="D55" s="83">
        <v>1.27</v>
      </c>
      <c r="E55" s="84">
        <v>1.5</v>
      </c>
      <c r="F55" s="85">
        <v>2</v>
      </c>
      <c r="G55" s="69">
        <f t="shared" si="38"/>
        <v>106924.86360001766</v>
      </c>
      <c r="H55" s="69">
        <f t="shared" si="39"/>
        <v>112262.21610258197</v>
      </c>
      <c r="I55" s="69">
        <f t="shared" si="40"/>
        <v>129582.02247144902</v>
      </c>
      <c r="J55" s="70">
        <f t="shared" si="34"/>
        <v>2085.5249385609063</v>
      </c>
      <c r="K55" s="71">
        <f t="shared" si="35"/>
        <v>2179.8488563608148</v>
      </c>
      <c r="L55" s="72">
        <f t="shared" si="36"/>
        <v>2491.9619706047888</v>
      </c>
      <c r="M55" s="70">
        <f t="shared" si="30"/>
        <v>2648.616671972351</v>
      </c>
      <c r="N55" s="71">
        <f t="shared" si="31"/>
        <v>3269.773284541222</v>
      </c>
      <c r="O55" s="72">
        <f t="shared" si="32"/>
        <v>4983.9239412095776</v>
      </c>
      <c r="P55" s="79">
        <f t="shared" si="11"/>
        <v>42839</v>
      </c>
    </row>
    <row r="56" spans="1:16" ht="18" customHeight="1" x14ac:dyDescent="0.45">
      <c r="A56" s="66">
        <v>47</v>
      </c>
      <c r="B56" s="67" t="s">
        <v>84</v>
      </c>
      <c r="C56" s="68">
        <v>1</v>
      </c>
      <c r="D56" s="83">
        <v>-1</v>
      </c>
      <c r="E56" s="84">
        <v>-1</v>
      </c>
      <c r="F56" s="85">
        <v>-1</v>
      </c>
      <c r="G56" s="69">
        <f t="shared" si="38"/>
        <v>104786.36632801731</v>
      </c>
      <c r="H56" s="69">
        <f t="shared" si="39"/>
        <v>110016.97178053032</v>
      </c>
      <c r="I56" s="69">
        <f t="shared" si="40"/>
        <v>126990.38202202004</v>
      </c>
      <c r="J56" s="70">
        <f t="shared" si="34"/>
        <v>2138.4972720003534</v>
      </c>
      <c r="K56" s="71">
        <f t="shared" si="35"/>
        <v>2245.2443220516393</v>
      </c>
      <c r="L56" s="72">
        <f t="shared" si="36"/>
        <v>2591.6404494289804</v>
      </c>
      <c r="M56" s="70">
        <f t="shared" si="30"/>
        <v>-2138.4972720003534</v>
      </c>
      <c r="N56" s="71">
        <f t="shared" si="31"/>
        <v>-2245.2443220516393</v>
      </c>
      <c r="O56" s="72">
        <f t="shared" si="32"/>
        <v>-2591.6404494289804</v>
      </c>
      <c r="P56" s="79">
        <f t="shared" si="11"/>
        <v>42865</v>
      </c>
    </row>
    <row r="57" spans="1:16" ht="18" customHeight="1" x14ac:dyDescent="0.45">
      <c r="A57" s="66">
        <v>48</v>
      </c>
      <c r="B57" s="67" t="s">
        <v>85</v>
      </c>
      <c r="C57" s="68">
        <v>1</v>
      </c>
      <c r="D57" s="83">
        <v>-1</v>
      </c>
      <c r="E57" s="84">
        <v>-1</v>
      </c>
      <c r="F57" s="85">
        <v>-1</v>
      </c>
      <c r="G57" s="69">
        <f t="shared" si="38"/>
        <v>102690.63900145696</v>
      </c>
      <c r="H57" s="69">
        <f t="shared" si="39"/>
        <v>107816.63234491972</v>
      </c>
      <c r="I57" s="69">
        <f t="shared" si="40"/>
        <v>124450.57438157964</v>
      </c>
      <c r="J57" s="70">
        <f t="shared" si="34"/>
        <v>2095.7273265603462</v>
      </c>
      <c r="K57" s="71">
        <f t="shared" si="35"/>
        <v>2200.3394356106064</v>
      </c>
      <c r="L57" s="72">
        <f t="shared" si="36"/>
        <v>2539.807640440401</v>
      </c>
      <c r="M57" s="70">
        <f t="shared" si="30"/>
        <v>-2095.7273265603462</v>
      </c>
      <c r="N57" s="71">
        <f t="shared" si="31"/>
        <v>-2200.3394356106064</v>
      </c>
      <c r="O57" s="72">
        <f t="shared" si="32"/>
        <v>-2539.807640440401</v>
      </c>
      <c r="P57" s="79">
        <f t="shared" si="11"/>
        <v>42878</v>
      </c>
    </row>
    <row r="58" spans="1:16" ht="18" customHeight="1" x14ac:dyDescent="0.45">
      <c r="A58" s="66">
        <v>49</v>
      </c>
      <c r="B58" s="67" t="s">
        <v>86</v>
      </c>
      <c r="C58" s="68">
        <v>1</v>
      </c>
      <c r="D58" s="83">
        <v>-1</v>
      </c>
      <c r="E58" s="84">
        <v>-1</v>
      </c>
      <c r="F58" s="85">
        <v>-1</v>
      </c>
      <c r="G58" s="69">
        <f t="shared" si="38"/>
        <v>100636.82622142782</v>
      </c>
      <c r="H58" s="69">
        <f t="shared" si="39"/>
        <v>105660.29969802132</v>
      </c>
      <c r="I58" s="69">
        <f t="shared" si="40"/>
        <v>121961.56289394805</v>
      </c>
      <c r="J58" s="70">
        <f t="shared" si="34"/>
        <v>2053.812780029139</v>
      </c>
      <c r="K58" s="71">
        <f t="shared" si="35"/>
        <v>2156.3326468983946</v>
      </c>
      <c r="L58" s="72">
        <f t="shared" si="36"/>
        <v>2489.0114876315929</v>
      </c>
      <c r="M58" s="70">
        <f t="shared" si="30"/>
        <v>-2053.812780029139</v>
      </c>
      <c r="N58" s="71">
        <f t="shared" si="31"/>
        <v>-2156.3326468983946</v>
      </c>
      <c r="O58" s="72">
        <f t="shared" si="32"/>
        <v>-2489.0114876315929</v>
      </c>
      <c r="P58" s="79">
        <f t="shared" si="11"/>
        <v>42878</v>
      </c>
    </row>
    <row r="59" spans="1:16" ht="18" customHeight="1" thickBot="1" x14ac:dyDescent="0.5">
      <c r="A59" s="66">
        <v>50</v>
      </c>
      <c r="B59" s="67" t="s">
        <v>87</v>
      </c>
      <c r="C59" s="68">
        <v>1</v>
      </c>
      <c r="D59" s="83">
        <v>1.27</v>
      </c>
      <c r="E59" s="84">
        <v>1.5</v>
      </c>
      <c r="F59" s="85">
        <v>2</v>
      </c>
      <c r="G59" s="69">
        <f t="shared" ref="G59" si="41">IF(D59="","",G58+M59)</f>
        <v>103193.00160745208</v>
      </c>
      <c r="H59" s="69">
        <f t="shared" ref="H59" si="42">IF(E59="","",H58+N59)</f>
        <v>108830.10868896196</v>
      </c>
      <c r="I59" s="69">
        <f t="shared" ref="I59" si="43">IF(F59="","",I58+O59)</f>
        <v>126840.02540970598</v>
      </c>
      <c r="J59" s="70">
        <f t="shared" ref="J59" si="44">IF(G58="","",G58*$J$7/100)</f>
        <v>2012.7365244285565</v>
      </c>
      <c r="K59" s="71">
        <f t="shared" ref="K59" si="45">IF(H58="","",H58*$J$7/100)</f>
        <v>2113.2059939604264</v>
      </c>
      <c r="L59" s="72">
        <f t="shared" ref="L59" si="46">IF(I58="","",I58*$J$7/100)</f>
        <v>2439.2312578789611</v>
      </c>
      <c r="M59" s="70">
        <f t="shared" ref="M59" si="47">IF(D59="","",J59*D59)</f>
        <v>2556.175386024267</v>
      </c>
      <c r="N59" s="71">
        <f t="shared" ref="N59" si="48">IF(E59="","",K59*E59)</f>
        <v>3169.8089909406399</v>
      </c>
      <c r="O59" s="72">
        <f t="shared" ref="O59" si="49">IF(F59="","",L59*F59)</f>
        <v>4878.4625157579221</v>
      </c>
      <c r="P59" s="79">
        <f t="shared" si="11"/>
        <v>42878</v>
      </c>
    </row>
    <row r="60" spans="1:16" ht="18.600000000000001" thickBot="1" x14ac:dyDescent="0.5">
      <c r="A60" s="5"/>
      <c r="B60" s="109" t="s">
        <v>5</v>
      </c>
      <c r="C60" s="110"/>
      <c r="D60" s="73">
        <f>COUNTIF(D10:D59,1.27)</f>
        <v>23</v>
      </c>
      <c r="E60" s="73">
        <f>COUNTIF(E10:E59,1.5)</f>
        <v>22</v>
      </c>
      <c r="F60" s="74">
        <f>COUNTIF(F10:F59,2)</f>
        <v>21</v>
      </c>
      <c r="G60" s="39">
        <f>M60+G9</f>
        <v>103193.00160745208</v>
      </c>
      <c r="H60" s="40">
        <f>N60+H9</f>
        <v>108830.10868896198</v>
      </c>
      <c r="I60" s="41">
        <f>O60+I9</f>
        <v>126840.02540970601</v>
      </c>
      <c r="J60" s="36" t="s">
        <v>28</v>
      </c>
      <c r="K60" s="37">
        <f>P60-P10</f>
        <v>865</v>
      </c>
      <c r="L60" s="38" t="s">
        <v>29</v>
      </c>
      <c r="M60" s="45">
        <f>SUM(M10:M59)</f>
        <v>3193.0016074520786</v>
      </c>
      <c r="N60" s="46">
        <f>SUM(N10:N59)</f>
        <v>8830.1086889619837</v>
      </c>
      <c r="O60" s="47">
        <f>SUM(O10:O59)</f>
        <v>26840.025409706006</v>
      </c>
      <c r="P60" s="79">
        <f>MAX(P10:P59)</f>
        <v>42878</v>
      </c>
    </row>
    <row r="61" spans="1:16" ht="18.600000000000001" thickBot="1" x14ac:dyDescent="0.5">
      <c r="A61" s="5"/>
      <c r="B61" s="111" t="s">
        <v>6</v>
      </c>
      <c r="C61" s="112"/>
      <c r="D61" s="75">
        <f>COUNTIF(D10:D59,-1)</f>
        <v>27</v>
      </c>
      <c r="E61" s="75">
        <f>COUNTIF(E10:E59,-1)</f>
        <v>28</v>
      </c>
      <c r="F61" s="76">
        <f>COUNTIF(F10:F59,-1)</f>
        <v>29</v>
      </c>
      <c r="G61" s="105" t="s">
        <v>27</v>
      </c>
      <c r="H61" s="106"/>
      <c r="I61" s="107"/>
      <c r="J61" s="105" t="s">
        <v>30</v>
      </c>
      <c r="K61" s="106"/>
      <c r="L61" s="107"/>
      <c r="M61" s="5"/>
      <c r="N61" s="3"/>
      <c r="O61" s="4"/>
    </row>
    <row r="62" spans="1:16" ht="18.600000000000001" thickBot="1" x14ac:dyDescent="0.5">
      <c r="A62" s="6"/>
      <c r="B62" s="97" t="s">
        <v>31</v>
      </c>
      <c r="C62" s="98"/>
      <c r="D62" s="77">
        <f>COUNTIF(D10:D59,0)</f>
        <v>0</v>
      </c>
      <c r="E62" s="77">
        <f>COUNTIF(E10:E59,0)</f>
        <v>0</v>
      </c>
      <c r="F62" s="78">
        <f>COUNTIF(F10:F59,0)</f>
        <v>0</v>
      </c>
      <c r="G62" s="42">
        <f>G60/G9</f>
        <v>1.0319300160745208</v>
      </c>
      <c r="H62" s="43">
        <f>H60/H9</f>
        <v>1.0883010868896197</v>
      </c>
      <c r="I62" s="44">
        <f>I60/I9</f>
        <v>1.26840025409706</v>
      </c>
      <c r="J62" s="34">
        <f>(G62-100%)*30/K60</f>
        <v>1.1073994014284684E-3</v>
      </c>
      <c r="K62" s="34">
        <f>(H62-100%)*30/K60</f>
        <v>3.0624654412584862E-3</v>
      </c>
      <c r="L62" s="35">
        <f>(I62-100%)*30/K60</f>
        <v>9.3086793328460132E-3</v>
      </c>
      <c r="M62" s="6"/>
      <c r="N62" s="2"/>
      <c r="O62" s="7"/>
    </row>
    <row r="63" spans="1:16" ht="18.600000000000001" thickBot="1" x14ac:dyDescent="0.5">
      <c r="A63" s="3"/>
      <c r="B63" s="95" t="s">
        <v>4</v>
      </c>
      <c r="C63" s="96"/>
      <c r="D63" s="92">
        <f t="shared" ref="D63:E63" si="50">D60/(D60+D61+D62)</f>
        <v>0.46</v>
      </c>
      <c r="E63" s="93">
        <f t="shared" si="50"/>
        <v>0.44</v>
      </c>
      <c r="F63" s="94">
        <f>F60/(F60+F61+F62)</f>
        <v>0.42</v>
      </c>
    </row>
    <row r="65" spans="4:6" x14ac:dyDescent="0.45">
      <c r="D65" s="58"/>
      <c r="E65" s="58"/>
      <c r="F65" s="58"/>
    </row>
  </sheetData>
  <mergeCells count="11">
    <mergeCell ref="B63:C63"/>
    <mergeCell ref="B62:C62"/>
    <mergeCell ref="J9:L9"/>
    <mergeCell ref="J7:L7"/>
    <mergeCell ref="M7:O7"/>
    <mergeCell ref="G7:I7"/>
    <mergeCell ref="M9:O9"/>
    <mergeCell ref="B60:C60"/>
    <mergeCell ref="B61:C61"/>
    <mergeCell ref="G61:I61"/>
    <mergeCell ref="J61:L61"/>
  </mergeCells>
  <phoneticPr fontId="1"/>
  <printOptions horizontalCentered="1" verticalCentered="1"/>
  <pageMargins left="0.19685039370078741" right="0.19685039370078741" top="0.59055118110236227" bottom="0.59055118110236227" header="0.31496062992125984" footer="0.31496062992125984"/>
  <pageSetup paperSize="9" scale="64"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977D6-8A2C-45F4-90C1-C87FB7BCCC29}">
  <dimension ref="A1:BB121"/>
  <sheetViews>
    <sheetView zoomScale="80" zoomScaleNormal="80" workbookViewId="0"/>
  </sheetViews>
  <sheetFormatPr defaultColWidth="8.09765625" defaultRowHeight="14.4" x14ac:dyDescent="0.45"/>
  <cols>
    <col min="1" max="1" width="6.59765625" style="32" customWidth="1"/>
    <col min="2" max="2" width="7.19921875" style="86" customWidth="1"/>
    <col min="3" max="182" width="8.09765625" style="86"/>
    <col min="183" max="183" width="6.59765625" style="86" customWidth="1"/>
    <col min="184" max="184" width="7.19921875" style="86" customWidth="1"/>
    <col min="185" max="438" width="8.09765625" style="86"/>
    <col min="439" max="439" width="6.59765625" style="86" customWidth="1"/>
    <col min="440" max="440" width="7.19921875" style="86" customWidth="1"/>
    <col min="441" max="694" width="8.09765625" style="86"/>
    <col min="695" max="695" width="6.59765625" style="86" customWidth="1"/>
    <col min="696" max="696" width="7.19921875" style="86" customWidth="1"/>
    <col min="697" max="950" width="8.09765625" style="86"/>
    <col min="951" max="951" width="6.59765625" style="86" customWidth="1"/>
    <col min="952" max="952" width="7.19921875" style="86" customWidth="1"/>
    <col min="953" max="1206" width="8.09765625" style="86"/>
    <col min="1207" max="1207" width="6.59765625" style="86" customWidth="1"/>
    <col min="1208" max="1208" width="7.19921875" style="86" customWidth="1"/>
    <col min="1209" max="1462" width="8.09765625" style="86"/>
    <col min="1463" max="1463" width="6.59765625" style="86" customWidth="1"/>
    <col min="1464" max="1464" width="7.19921875" style="86" customWidth="1"/>
    <col min="1465" max="1718" width="8.09765625" style="86"/>
    <col min="1719" max="1719" width="6.59765625" style="86" customWidth="1"/>
    <col min="1720" max="1720" width="7.19921875" style="86" customWidth="1"/>
    <col min="1721" max="1974" width="8.09765625" style="86"/>
    <col min="1975" max="1975" width="6.59765625" style="86" customWidth="1"/>
    <col min="1976" max="1976" width="7.19921875" style="86" customWidth="1"/>
    <col min="1977" max="2230" width="8.09765625" style="86"/>
    <col min="2231" max="2231" width="6.59765625" style="86" customWidth="1"/>
    <col min="2232" max="2232" width="7.19921875" style="86" customWidth="1"/>
    <col min="2233" max="2486" width="8.09765625" style="86"/>
    <col min="2487" max="2487" width="6.59765625" style="86" customWidth="1"/>
    <col min="2488" max="2488" width="7.19921875" style="86" customWidth="1"/>
    <col min="2489" max="2742" width="8.09765625" style="86"/>
    <col min="2743" max="2743" width="6.59765625" style="86" customWidth="1"/>
    <col min="2744" max="2744" width="7.19921875" style="86" customWidth="1"/>
    <col min="2745" max="2998" width="8.09765625" style="86"/>
    <col min="2999" max="2999" width="6.59765625" style="86" customWidth="1"/>
    <col min="3000" max="3000" width="7.19921875" style="86" customWidth="1"/>
    <col min="3001" max="3254" width="8.09765625" style="86"/>
    <col min="3255" max="3255" width="6.59765625" style="86" customWidth="1"/>
    <col min="3256" max="3256" width="7.19921875" style="86" customWidth="1"/>
    <col min="3257" max="3510" width="8.09765625" style="86"/>
    <col min="3511" max="3511" width="6.59765625" style="86" customWidth="1"/>
    <col min="3512" max="3512" width="7.19921875" style="86" customWidth="1"/>
    <col min="3513" max="3766" width="8.09765625" style="86"/>
    <col min="3767" max="3767" width="6.59765625" style="86" customWidth="1"/>
    <col min="3768" max="3768" width="7.19921875" style="86" customWidth="1"/>
    <col min="3769" max="4022" width="8.09765625" style="86"/>
    <col min="4023" max="4023" width="6.59765625" style="86" customWidth="1"/>
    <col min="4024" max="4024" width="7.19921875" style="86" customWidth="1"/>
    <col min="4025" max="4278" width="8.09765625" style="86"/>
    <col min="4279" max="4279" width="6.59765625" style="86" customWidth="1"/>
    <col min="4280" max="4280" width="7.19921875" style="86" customWidth="1"/>
    <col min="4281" max="4534" width="8.09765625" style="86"/>
    <col min="4535" max="4535" width="6.59765625" style="86" customWidth="1"/>
    <col min="4536" max="4536" width="7.19921875" style="86" customWidth="1"/>
    <col min="4537" max="4790" width="8.09765625" style="86"/>
    <col min="4791" max="4791" width="6.59765625" style="86" customWidth="1"/>
    <col min="4792" max="4792" width="7.19921875" style="86" customWidth="1"/>
    <col min="4793" max="5046" width="8.09765625" style="86"/>
    <col min="5047" max="5047" width="6.59765625" style="86" customWidth="1"/>
    <col min="5048" max="5048" width="7.19921875" style="86" customWidth="1"/>
    <col min="5049" max="5302" width="8.09765625" style="86"/>
    <col min="5303" max="5303" width="6.59765625" style="86" customWidth="1"/>
    <col min="5304" max="5304" width="7.19921875" style="86" customWidth="1"/>
    <col min="5305" max="5558" width="8.09765625" style="86"/>
    <col min="5559" max="5559" width="6.59765625" style="86" customWidth="1"/>
    <col min="5560" max="5560" width="7.19921875" style="86" customWidth="1"/>
    <col min="5561" max="5814" width="8.09765625" style="86"/>
    <col min="5815" max="5815" width="6.59765625" style="86" customWidth="1"/>
    <col min="5816" max="5816" width="7.19921875" style="86" customWidth="1"/>
    <col min="5817" max="6070" width="8.09765625" style="86"/>
    <col min="6071" max="6071" width="6.59765625" style="86" customWidth="1"/>
    <col min="6072" max="6072" width="7.19921875" style="86" customWidth="1"/>
    <col min="6073" max="6326" width="8.09765625" style="86"/>
    <col min="6327" max="6327" width="6.59765625" style="86" customWidth="1"/>
    <col min="6328" max="6328" width="7.19921875" style="86" customWidth="1"/>
    <col min="6329" max="6582" width="8.09765625" style="86"/>
    <col min="6583" max="6583" width="6.59765625" style="86" customWidth="1"/>
    <col min="6584" max="6584" width="7.19921875" style="86" customWidth="1"/>
    <col min="6585" max="6838" width="8.09765625" style="86"/>
    <col min="6839" max="6839" width="6.59765625" style="86" customWidth="1"/>
    <col min="6840" max="6840" width="7.19921875" style="86" customWidth="1"/>
    <col min="6841" max="7094" width="8.09765625" style="86"/>
    <col min="7095" max="7095" width="6.59765625" style="86" customWidth="1"/>
    <col min="7096" max="7096" width="7.19921875" style="86" customWidth="1"/>
    <col min="7097" max="7350" width="8.09765625" style="86"/>
    <col min="7351" max="7351" width="6.59765625" style="86" customWidth="1"/>
    <col min="7352" max="7352" width="7.19921875" style="86" customWidth="1"/>
    <col min="7353" max="7606" width="8.09765625" style="86"/>
    <col min="7607" max="7607" width="6.59765625" style="86" customWidth="1"/>
    <col min="7608" max="7608" width="7.19921875" style="86" customWidth="1"/>
    <col min="7609" max="7862" width="8.09765625" style="86"/>
    <col min="7863" max="7863" width="6.59765625" style="86" customWidth="1"/>
    <col min="7864" max="7864" width="7.19921875" style="86" customWidth="1"/>
    <col min="7865" max="8118" width="8.09765625" style="86"/>
    <col min="8119" max="8119" width="6.59765625" style="86" customWidth="1"/>
    <col min="8120" max="8120" width="7.19921875" style="86" customWidth="1"/>
    <col min="8121" max="8374" width="8.09765625" style="86"/>
    <col min="8375" max="8375" width="6.59765625" style="86" customWidth="1"/>
    <col min="8376" max="8376" width="7.19921875" style="86" customWidth="1"/>
    <col min="8377" max="8630" width="8.09765625" style="86"/>
    <col min="8631" max="8631" width="6.59765625" style="86" customWidth="1"/>
    <col min="8632" max="8632" width="7.19921875" style="86" customWidth="1"/>
    <col min="8633" max="8886" width="8.09765625" style="86"/>
    <col min="8887" max="8887" width="6.59765625" style="86" customWidth="1"/>
    <col min="8888" max="8888" width="7.19921875" style="86" customWidth="1"/>
    <col min="8889" max="9142" width="8.09765625" style="86"/>
    <col min="9143" max="9143" width="6.59765625" style="86" customWidth="1"/>
    <col min="9144" max="9144" width="7.19921875" style="86" customWidth="1"/>
    <col min="9145" max="9398" width="8.09765625" style="86"/>
    <col min="9399" max="9399" width="6.59765625" style="86" customWidth="1"/>
    <col min="9400" max="9400" width="7.19921875" style="86" customWidth="1"/>
    <col min="9401" max="9654" width="8.09765625" style="86"/>
    <col min="9655" max="9655" width="6.59765625" style="86" customWidth="1"/>
    <col min="9656" max="9656" width="7.19921875" style="86" customWidth="1"/>
    <col min="9657" max="9910" width="8.09765625" style="86"/>
    <col min="9911" max="9911" width="6.59765625" style="86" customWidth="1"/>
    <col min="9912" max="9912" width="7.19921875" style="86" customWidth="1"/>
    <col min="9913" max="10166" width="8.09765625" style="86"/>
    <col min="10167" max="10167" width="6.59765625" style="86" customWidth="1"/>
    <col min="10168" max="10168" width="7.19921875" style="86" customWidth="1"/>
    <col min="10169" max="10422" width="8.09765625" style="86"/>
    <col min="10423" max="10423" width="6.59765625" style="86" customWidth="1"/>
    <col min="10424" max="10424" width="7.19921875" style="86" customWidth="1"/>
    <col min="10425" max="10678" width="8.09765625" style="86"/>
    <col min="10679" max="10679" width="6.59765625" style="86" customWidth="1"/>
    <col min="10680" max="10680" width="7.19921875" style="86" customWidth="1"/>
    <col min="10681" max="10934" width="8.09765625" style="86"/>
    <col min="10935" max="10935" width="6.59765625" style="86" customWidth="1"/>
    <col min="10936" max="10936" width="7.19921875" style="86" customWidth="1"/>
    <col min="10937" max="11190" width="8.09765625" style="86"/>
    <col min="11191" max="11191" width="6.59765625" style="86" customWidth="1"/>
    <col min="11192" max="11192" width="7.19921875" style="86" customWidth="1"/>
    <col min="11193" max="11446" width="8.09765625" style="86"/>
    <col min="11447" max="11447" width="6.59765625" style="86" customWidth="1"/>
    <col min="11448" max="11448" width="7.19921875" style="86" customWidth="1"/>
    <col min="11449" max="11702" width="8.09765625" style="86"/>
    <col min="11703" max="11703" width="6.59765625" style="86" customWidth="1"/>
    <col min="11704" max="11704" width="7.19921875" style="86" customWidth="1"/>
    <col min="11705" max="11958" width="8.09765625" style="86"/>
    <col min="11959" max="11959" width="6.59765625" style="86" customWidth="1"/>
    <col min="11960" max="11960" width="7.19921875" style="86" customWidth="1"/>
    <col min="11961" max="12214" width="8.09765625" style="86"/>
    <col min="12215" max="12215" width="6.59765625" style="86" customWidth="1"/>
    <col min="12216" max="12216" width="7.19921875" style="86" customWidth="1"/>
    <col min="12217" max="12470" width="8.09765625" style="86"/>
    <col min="12471" max="12471" width="6.59765625" style="86" customWidth="1"/>
    <col min="12472" max="12472" width="7.19921875" style="86" customWidth="1"/>
    <col min="12473" max="12726" width="8.09765625" style="86"/>
    <col min="12727" max="12727" width="6.59765625" style="86" customWidth="1"/>
    <col min="12728" max="12728" width="7.19921875" style="86" customWidth="1"/>
    <col min="12729" max="12982" width="8.09765625" style="86"/>
    <col min="12983" max="12983" width="6.59765625" style="86" customWidth="1"/>
    <col min="12984" max="12984" width="7.19921875" style="86" customWidth="1"/>
    <col min="12985" max="13238" width="8.09765625" style="86"/>
    <col min="13239" max="13239" width="6.59765625" style="86" customWidth="1"/>
    <col min="13240" max="13240" width="7.19921875" style="86" customWidth="1"/>
    <col min="13241" max="13494" width="8.09765625" style="86"/>
    <col min="13495" max="13495" width="6.59765625" style="86" customWidth="1"/>
    <col min="13496" max="13496" width="7.19921875" style="86" customWidth="1"/>
    <col min="13497" max="13750" width="8.09765625" style="86"/>
    <col min="13751" max="13751" width="6.59765625" style="86" customWidth="1"/>
    <col min="13752" max="13752" width="7.19921875" style="86" customWidth="1"/>
    <col min="13753" max="14006" width="8.09765625" style="86"/>
    <col min="14007" max="14007" width="6.59765625" style="86" customWidth="1"/>
    <col min="14008" max="14008" width="7.19921875" style="86" customWidth="1"/>
    <col min="14009" max="14262" width="8.09765625" style="86"/>
    <col min="14263" max="14263" width="6.59765625" style="86" customWidth="1"/>
    <col min="14264" max="14264" width="7.19921875" style="86" customWidth="1"/>
    <col min="14265" max="14518" width="8.09765625" style="86"/>
    <col min="14519" max="14519" width="6.59765625" style="86" customWidth="1"/>
    <col min="14520" max="14520" width="7.19921875" style="86" customWidth="1"/>
    <col min="14521" max="14774" width="8.09765625" style="86"/>
    <col min="14775" max="14775" width="6.59765625" style="86" customWidth="1"/>
    <col min="14776" max="14776" width="7.19921875" style="86" customWidth="1"/>
    <col min="14777" max="15030" width="8.09765625" style="86"/>
    <col min="15031" max="15031" width="6.59765625" style="86" customWidth="1"/>
    <col min="15032" max="15032" width="7.19921875" style="86" customWidth="1"/>
    <col min="15033" max="15286" width="8.09765625" style="86"/>
    <col min="15287" max="15287" width="6.59765625" style="86" customWidth="1"/>
    <col min="15288" max="15288" width="7.19921875" style="86" customWidth="1"/>
    <col min="15289" max="15542" width="8.09765625" style="86"/>
    <col min="15543" max="15543" width="6.59765625" style="86" customWidth="1"/>
    <col min="15544" max="15544" width="7.19921875" style="86" customWidth="1"/>
    <col min="15545" max="15798" width="8.09765625" style="86"/>
    <col min="15799" max="15799" width="6.59765625" style="86" customWidth="1"/>
    <col min="15800" max="15800" width="7.19921875" style="86" customWidth="1"/>
    <col min="15801" max="16054" width="8.09765625" style="86"/>
    <col min="16055" max="16055" width="6.59765625" style="86" customWidth="1"/>
    <col min="16056" max="16056" width="7.19921875" style="86" customWidth="1"/>
    <col min="16057" max="16384" width="8.09765625" style="86"/>
  </cols>
  <sheetData>
    <row r="1" spans="1:54" x14ac:dyDescent="0.45">
      <c r="A1" s="32">
        <v>1</v>
      </c>
      <c r="H1" s="86">
        <v>6</v>
      </c>
      <c r="M1" s="86">
        <v>11</v>
      </c>
      <c r="R1" s="86">
        <v>16</v>
      </c>
      <c r="X1" s="86">
        <v>21</v>
      </c>
      <c r="AD1" s="86">
        <v>26</v>
      </c>
      <c r="AJ1" s="86">
        <v>31</v>
      </c>
      <c r="AP1" s="86">
        <v>36</v>
      </c>
      <c r="AV1" s="86">
        <v>41</v>
      </c>
      <c r="BB1" s="86">
        <v>46</v>
      </c>
    </row>
    <row r="31" spans="1:54" x14ac:dyDescent="0.45">
      <c r="A31" s="32">
        <v>2</v>
      </c>
      <c r="H31" s="86">
        <v>7</v>
      </c>
      <c r="M31" s="86">
        <v>12</v>
      </c>
      <c r="R31" s="86">
        <v>17</v>
      </c>
      <c r="X31" s="86">
        <v>22</v>
      </c>
      <c r="AD31" s="86">
        <v>27</v>
      </c>
      <c r="AJ31" s="86">
        <v>32</v>
      </c>
      <c r="AP31" s="86">
        <v>37</v>
      </c>
      <c r="AV31" s="86">
        <v>42</v>
      </c>
      <c r="BB31" s="86">
        <v>47</v>
      </c>
    </row>
    <row r="61" spans="1:54" x14ac:dyDescent="0.45">
      <c r="A61" s="32">
        <v>3</v>
      </c>
      <c r="H61" s="86">
        <v>8</v>
      </c>
      <c r="M61" s="86">
        <v>13</v>
      </c>
      <c r="R61" s="86">
        <v>18</v>
      </c>
      <c r="X61" s="86">
        <v>23</v>
      </c>
      <c r="AD61" s="86">
        <v>28</v>
      </c>
      <c r="AJ61" s="86">
        <v>33</v>
      </c>
      <c r="AP61" s="86">
        <v>38</v>
      </c>
      <c r="AV61" s="86">
        <v>43</v>
      </c>
      <c r="BB61" s="86">
        <v>48</v>
      </c>
    </row>
    <row r="91" spans="1:54" x14ac:dyDescent="0.45">
      <c r="A91" s="32">
        <v>4</v>
      </c>
      <c r="H91" s="86">
        <v>9</v>
      </c>
      <c r="M91" s="86">
        <v>14</v>
      </c>
      <c r="R91" s="86">
        <v>19</v>
      </c>
      <c r="X91" s="86">
        <v>24</v>
      </c>
      <c r="AD91" s="86">
        <v>29</v>
      </c>
      <c r="AJ91" s="86">
        <v>34</v>
      </c>
      <c r="AP91" s="86">
        <v>39</v>
      </c>
      <c r="AV91" s="86">
        <v>44</v>
      </c>
      <c r="BB91" s="86">
        <v>49</v>
      </c>
    </row>
    <row r="121" spans="1:54" x14ac:dyDescent="0.45">
      <c r="A121" s="32">
        <v>5</v>
      </c>
      <c r="H121" s="86">
        <v>10</v>
      </c>
      <c r="M121" s="86">
        <v>15</v>
      </c>
      <c r="R121" s="86">
        <v>20</v>
      </c>
      <c r="X121" s="86">
        <v>25</v>
      </c>
      <c r="AD121" s="86">
        <v>30</v>
      </c>
      <c r="AJ121" s="86">
        <v>35</v>
      </c>
      <c r="AP121" s="86">
        <v>40</v>
      </c>
      <c r="AV121" s="86">
        <v>45</v>
      </c>
      <c r="BB121" s="86">
        <v>50</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9F950-3AFC-4288-912A-27E05220E622}">
  <dimension ref="A1:J29"/>
  <sheetViews>
    <sheetView zoomScale="145" zoomScaleSheetLayoutView="100" workbookViewId="0">
      <selection activeCell="A12" sqref="A12:J19"/>
    </sheetView>
  </sheetViews>
  <sheetFormatPr defaultColWidth="8.09765625" defaultRowHeight="13.2" x14ac:dyDescent="0.45"/>
  <cols>
    <col min="1" max="16384" width="8.09765625" style="31"/>
  </cols>
  <sheetData>
    <row r="1" spans="1:10" x14ac:dyDescent="0.45">
      <c r="A1" s="31" t="s">
        <v>23</v>
      </c>
    </row>
    <row r="2" spans="1:10" ht="13.2" customHeight="1" x14ac:dyDescent="0.45">
      <c r="A2" s="113" t="s">
        <v>90</v>
      </c>
      <c r="B2" s="114"/>
      <c r="C2" s="114"/>
      <c r="D2" s="114"/>
      <c r="E2" s="114"/>
      <c r="F2" s="114"/>
      <c r="G2" s="114"/>
      <c r="H2" s="114"/>
      <c r="I2" s="114"/>
      <c r="J2" s="114"/>
    </row>
    <row r="3" spans="1:10" x14ac:dyDescent="0.45">
      <c r="A3" s="114"/>
      <c r="B3" s="114"/>
      <c r="C3" s="114"/>
      <c r="D3" s="114"/>
      <c r="E3" s="114"/>
      <c r="F3" s="114"/>
      <c r="G3" s="114"/>
      <c r="H3" s="114"/>
      <c r="I3" s="114"/>
      <c r="J3" s="114"/>
    </row>
    <row r="4" spans="1:10" x14ac:dyDescent="0.45">
      <c r="A4" s="114"/>
      <c r="B4" s="114"/>
      <c r="C4" s="114"/>
      <c r="D4" s="114"/>
      <c r="E4" s="114"/>
      <c r="F4" s="114"/>
      <c r="G4" s="114"/>
      <c r="H4" s="114"/>
      <c r="I4" s="114"/>
      <c r="J4" s="114"/>
    </row>
    <row r="5" spans="1:10" x14ac:dyDescent="0.45">
      <c r="A5" s="114"/>
      <c r="B5" s="114"/>
      <c r="C5" s="114"/>
      <c r="D5" s="114"/>
      <c r="E5" s="114"/>
      <c r="F5" s="114"/>
      <c r="G5" s="114"/>
      <c r="H5" s="114"/>
      <c r="I5" s="114"/>
      <c r="J5" s="114"/>
    </row>
    <row r="6" spans="1:10" x14ac:dyDescent="0.45">
      <c r="A6" s="114"/>
      <c r="B6" s="114"/>
      <c r="C6" s="114"/>
      <c r="D6" s="114"/>
      <c r="E6" s="114"/>
      <c r="F6" s="114"/>
      <c r="G6" s="114"/>
      <c r="H6" s="114"/>
      <c r="I6" s="114"/>
      <c r="J6" s="114"/>
    </row>
    <row r="7" spans="1:10" x14ac:dyDescent="0.45">
      <c r="A7" s="114"/>
      <c r="B7" s="114"/>
      <c r="C7" s="114"/>
      <c r="D7" s="114"/>
      <c r="E7" s="114"/>
      <c r="F7" s="114"/>
      <c r="G7" s="114"/>
      <c r="H7" s="114"/>
      <c r="I7" s="114"/>
      <c r="J7" s="114"/>
    </row>
    <row r="8" spans="1:10" x14ac:dyDescent="0.45">
      <c r="A8" s="114"/>
      <c r="B8" s="114"/>
      <c r="C8" s="114"/>
      <c r="D8" s="114"/>
      <c r="E8" s="114"/>
      <c r="F8" s="114"/>
      <c r="G8" s="114"/>
      <c r="H8" s="114"/>
      <c r="I8" s="114"/>
      <c r="J8" s="114"/>
    </row>
    <row r="9" spans="1:10" x14ac:dyDescent="0.45">
      <c r="A9" s="114"/>
      <c r="B9" s="114"/>
      <c r="C9" s="114"/>
      <c r="D9" s="114"/>
      <c r="E9" s="114"/>
      <c r="F9" s="114"/>
      <c r="G9" s="114"/>
      <c r="H9" s="114"/>
      <c r="I9" s="114"/>
      <c r="J9" s="114"/>
    </row>
    <row r="11" spans="1:10" x14ac:dyDescent="0.45">
      <c r="A11" s="31" t="s">
        <v>24</v>
      </c>
    </row>
    <row r="12" spans="1:10" ht="13.2" customHeight="1" x14ac:dyDescent="0.45">
      <c r="A12" s="115" t="s">
        <v>91</v>
      </c>
      <c r="B12" s="116"/>
      <c r="C12" s="116"/>
      <c r="D12" s="116"/>
      <c r="E12" s="116"/>
      <c r="F12" s="116"/>
      <c r="G12" s="116"/>
      <c r="H12" s="116"/>
      <c r="I12" s="116"/>
      <c r="J12" s="116"/>
    </row>
    <row r="13" spans="1:10" x14ac:dyDescent="0.45">
      <c r="A13" s="116"/>
      <c r="B13" s="116"/>
      <c r="C13" s="116"/>
      <c r="D13" s="116"/>
      <c r="E13" s="116"/>
      <c r="F13" s="116"/>
      <c r="G13" s="116"/>
      <c r="H13" s="116"/>
      <c r="I13" s="116"/>
      <c r="J13" s="116"/>
    </row>
    <row r="14" spans="1:10" x14ac:dyDescent="0.45">
      <c r="A14" s="116"/>
      <c r="B14" s="116"/>
      <c r="C14" s="116"/>
      <c r="D14" s="116"/>
      <c r="E14" s="116"/>
      <c r="F14" s="116"/>
      <c r="G14" s="116"/>
      <c r="H14" s="116"/>
      <c r="I14" s="116"/>
      <c r="J14" s="116"/>
    </row>
    <row r="15" spans="1:10" x14ac:dyDescent="0.45">
      <c r="A15" s="116"/>
      <c r="B15" s="116"/>
      <c r="C15" s="116"/>
      <c r="D15" s="116"/>
      <c r="E15" s="116"/>
      <c r="F15" s="116"/>
      <c r="G15" s="116"/>
      <c r="H15" s="116"/>
      <c r="I15" s="116"/>
      <c r="J15" s="116"/>
    </row>
    <row r="16" spans="1:10" x14ac:dyDescent="0.45">
      <c r="A16" s="116"/>
      <c r="B16" s="116"/>
      <c r="C16" s="116"/>
      <c r="D16" s="116"/>
      <c r="E16" s="116"/>
      <c r="F16" s="116"/>
      <c r="G16" s="116"/>
      <c r="H16" s="116"/>
      <c r="I16" s="116"/>
      <c r="J16" s="116"/>
    </row>
    <row r="17" spans="1:10" x14ac:dyDescent="0.45">
      <c r="A17" s="116"/>
      <c r="B17" s="116"/>
      <c r="C17" s="116"/>
      <c r="D17" s="116"/>
      <c r="E17" s="116"/>
      <c r="F17" s="116"/>
      <c r="G17" s="116"/>
      <c r="H17" s="116"/>
      <c r="I17" s="116"/>
      <c r="J17" s="116"/>
    </row>
    <row r="18" spans="1:10" x14ac:dyDescent="0.45">
      <c r="A18" s="116"/>
      <c r="B18" s="116"/>
      <c r="C18" s="116"/>
      <c r="D18" s="116"/>
      <c r="E18" s="116"/>
      <c r="F18" s="116"/>
      <c r="G18" s="116"/>
      <c r="H18" s="116"/>
      <c r="I18" s="116"/>
      <c r="J18" s="116"/>
    </row>
    <row r="19" spans="1:10" x14ac:dyDescent="0.45">
      <c r="A19" s="116"/>
      <c r="B19" s="116"/>
      <c r="C19" s="116"/>
      <c r="D19" s="116"/>
      <c r="E19" s="116"/>
      <c r="F19" s="116"/>
      <c r="G19" s="116"/>
      <c r="H19" s="116"/>
      <c r="I19" s="116"/>
      <c r="J19" s="116"/>
    </row>
    <row r="21" spans="1:10" x14ac:dyDescent="0.45">
      <c r="A21" s="31" t="s">
        <v>25</v>
      </c>
    </row>
    <row r="22" spans="1:10" x14ac:dyDescent="0.45">
      <c r="A22" s="115"/>
      <c r="B22" s="115"/>
      <c r="C22" s="115"/>
      <c r="D22" s="115"/>
      <c r="E22" s="115"/>
      <c r="F22" s="115"/>
      <c r="G22" s="115"/>
      <c r="H22" s="115"/>
      <c r="I22" s="115"/>
      <c r="J22" s="115"/>
    </row>
    <row r="23" spans="1:10" x14ac:dyDescent="0.45">
      <c r="A23" s="115"/>
      <c r="B23" s="115"/>
      <c r="C23" s="115"/>
      <c r="D23" s="115"/>
      <c r="E23" s="115"/>
      <c r="F23" s="115"/>
      <c r="G23" s="115"/>
      <c r="H23" s="115"/>
      <c r="I23" s="115"/>
      <c r="J23" s="115"/>
    </row>
    <row r="24" spans="1:10" x14ac:dyDescent="0.45">
      <c r="A24" s="115"/>
      <c r="B24" s="115"/>
      <c r="C24" s="115"/>
      <c r="D24" s="115"/>
      <c r="E24" s="115"/>
      <c r="F24" s="115"/>
      <c r="G24" s="115"/>
      <c r="H24" s="115"/>
      <c r="I24" s="115"/>
      <c r="J24" s="115"/>
    </row>
    <row r="25" spans="1:10" x14ac:dyDescent="0.45">
      <c r="A25" s="115"/>
      <c r="B25" s="115"/>
      <c r="C25" s="115"/>
      <c r="D25" s="115"/>
      <c r="E25" s="115"/>
      <c r="F25" s="115"/>
      <c r="G25" s="115"/>
      <c r="H25" s="115"/>
      <c r="I25" s="115"/>
      <c r="J25" s="115"/>
    </row>
    <row r="26" spans="1:10" x14ac:dyDescent="0.45">
      <c r="A26" s="115"/>
      <c r="B26" s="115"/>
      <c r="C26" s="115"/>
      <c r="D26" s="115"/>
      <c r="E26" s="115"/>
      <c r="F26" s="115"/>
      <c r="G26" s="115"/>
      <c r="H26" s="115"/>
      <c r="I26" s="115"/>
      <c r="J26" s="115"/>
    </row>
    <row r="27" spans="1:10" x14ac:dyDescent="0.45">
      <c r="A27" s="115"/>
      <c r="B27" s="115"/>
      <c r="C27" s="115"/>
      <c r="D27" s="115"/>
      <c r="E27" s="115"/>
      <c r="F27" s="115"/>
      <c r="G27" s="115"/>
      <c r="H27" s="115"/>
      <c r="I27" s="115"/>
      <c r="J27" s="115"/>
    </row>
    <row r="28" spans="1:10" x14ac:dyDescent="0.45">
      <c r="A28" s="115"/>
      <c r="B28" s="115"/>
      <c r="C28" s="115"/>
      <c r="D28" s="115"/>
      <c r="E28" s="115"/>
      <c r="F28" s="115"/>
      <c r="G28" s="115"/>
      <c r="H28" s="115"/>
      <c r="I28" s="115"/>
      <c r="J28" s="115"/>
    </row>
    <row r="29" spans="1:10" x14ac:dyDescent="0.45">
      <c r="A29" s="115"/>
      <c r="B29" s="115"/>
      <c r="C29" s="115"/>
      <c r="D29" s="115"/>
      <c r="E29" s="115"/>
      <c r="F29" s="115"/>
      <c r="G29" s="115"/>
      <c r="H29" s="115"/>
      <c r="I29" s="115"/>
      <c r="J29" s="115"/>
    </row>
  </sheetData>
  <mergeCells count="3">
    <mergeCell ref="A2:J9"/>
    <mergeCell ref="A12:J19"/>
    <mergeCell ref="A22:J29"/>
  </mergeCells>
  <phoneticPr fontId="1"/>
  <pageMargins left="0.75" right="0.75" top="1" bottom="1" header="0.51111111111111107" footer="0.5111111111111110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zoomScale="80" zoomScaleNormal="80" workbookViewId="0"/>
  </sheetViews>
  <sheetFormatPr defaultRowHeight="18" x14ac:dyDescent="0.45"/>
  <cols>
    <col min="1" max="1" width="14" customWidth="1"/>
    <col min="2" max="2" width="13.19921875" customWidth="1"/>
    <col min="4" max="4" width="14.69921875" customWidth="1"/>
    <col min="6" max="6" width="14.19921875" customWidth="1"/>
    <col min="8" max="8" width="15.59765625" customWidth="1"/>
  </cols>
  <sheetData>
    <row r="1" spans="1:8" x14ac:dyDescent="0.45">
      <c r="A1" s="19" t="s">
        <v>13</v>
      </c>
      <c r="B1" s="20"/>
      <c r="C1" s="21"/>
      <c r="D1" s="22"/>
      <c r="E1" s="21"/>
      <c r="F1" s="22"/>
      <c r="G1" s="21"/>
      <c r="H1" s="22"/>
    </row>
    <row r="2" spans="1:8" x14ac:dyDescent="0.45">
      <c r="A2" s="23"/>
      <c r="B2" s="21"/>
      <c r="C2" s="21"/>
      <c r="D2" s="22"/>
      <c r="E2" s="21"/>
      <c r="F2" s="22"/>
      <c r="G2" s="21"/>
      <c r="H2" s="22"/>
    </row>
    <row r="3" spans="1:8" x14ac:dyDescent="0.45">
      <c r="A3" s="24" t="s">
        <v>14</v>
      </c>
      <c r="B3" s="24" t="s">
        <v>15</v>
      </c>
      <c r="C3" s="24" t="s">
        <v>16</v>
      </c>
      <c r="D3" s="25" t="s">
        <v>17</v>
      </c>
      <c r="E3" s="24" t="s">
        <v>18</v>
      </c>
      <c r="F3" s="25" t="s">
        <v>17</v>
      </c>
      <c r="G3" s="24" t="s">
        <v>19</v>
      </c>
      <c r="H3" s="25" t="s">
        <v>17</v>
      </c>
    </row>
    <row r="4" spans="1:8" x14ac:dyDescent="0.45">
      <c r="A4" s="26" t="s">
        <v>20</v>
      </c>
      <c r="B4" s="26" t="s">
        <v>34</v>
      </c>
      <c r="C4" s="26" t="s">
        <v>35</v>
      </c>
      <c r="D4" s="27">
        <v>44580</v>
      </c>
      <c r="E4" s="26" t="s">
        <v>35</v>
      </c>
      <c r="F4" s="27">
        <v>44580</v>
      </c>
      <c r="G4" s="26"/>
      <c r="H4" s="27"/>
    </row>
    <row r="5" spans="1:8" x14ac:dyDescent="0.45">
      <c r="A5" s="26" t="s">
        <v>20</v>
      </c>
      <c r="B5" s="26" t="s">
        <v>36</v>
      </c>
      <c r="C5" s="26" t="s">
        <v>35</v>
      </c>
      <c r="D5" s="27">
        <v>44588</v>
      </c>
      <c r="E5" s="26" t="s">
        <v>35</v>
      </c>
      <c r="F5" s="27">
        <v>44588</v>
      </c>
      <c r="G5" s="26"/>
      <c r="H5" s="28"/>
    </row>
    <row r="6" spans="1:8" x14ac:dyDescent="0.45">
      <c r="A6" s="26" t="s">
        <v>20</v>
      </c>
      <c r="B6" s="26" t="s">
        <v>37</v>
      </c>
      <c r="C6" s="26" t="s">
        <v>35</v>
      </c>
      <c r="D6" s="27">
        <v>44589</v>
      </c>
      <c r="E6" s="26" t="s">
        <v>35</v>
      </c>
      <c r="F6" s="27">
        <v>44589</v>
      </c>
      <c r="G6" s="26"/>
      <c r="H6" s="28"/>
    </row>
    <row r="7" spans="1:8" x14ac:dyDescent="0.45">
      <c r="A7" s="26" t="s">
        <v>20</v>
      </c>
      <c r="B7" s="26"/>
      <c r="C7" s="26"/>
      <c r="D7" s="27"/>
      <c r="E7" s="26"/>
      <c r="F7" s="27"/>
      <c r="G7" s="26"/>
      <c r="H7" s="28"/>
    </row>
    <row r="8" spans="1:8" x14ac:dyDescent="0.45">
      <c r="A8" s="26" t="s">
        <v>20</v>
      </c>
      <c r="B8" s="26"/>
      <c r="C8" s="26"/>
      <c r="D8" s="27"/>
      <c r="E8" s="26"/>
      <c r="F8" s="27"/>
      <c r="G8" s="26"/>
      <c r="H8" s="28"/>
    </row>
    <row r="9" spans="1:8" x14ac:dyDescent="0.45">
      <c r="A9" s="26" t="s">
        <v>20</v>
      </c>
      <c r="B9" s="26"/>
      <c r="C9" s="26"/>
      <c r="D9" s="27"/>
      <c r="E9" s="26"/>
      <c r="F9" s="27"/>
      <c r="G9" s="26"/>
      <c r="H9" s="28"/>
    </row>
    <row r="10" spans="1:8" x14ac:dyDescent="0.45">
      <c r="A10" s="26" t="s">
        <v>20</v>
      </c>
      <c r="B10" s="26"/>
      <c r="C10" s="26"/>
      <c r="D10" s="27"/>
      <c r="E10" s="26"/>
      <c r="F10" s="27"/>
      <c r="G10" s="26"/>
      <c r="H10" s="28"/>
    </row>
    <row r="11" spans="1:8" x14ac:dyDescent="0.45">
      <c r="A11" s="26" t="s">
        <v>20</v>
      </c>
      <c r="B11" s="26"/>
      <c r="C11" s="26"/>
      <c r="D11" s="27"/>
      <c r="E11" s="26"/>
      <c r="F11" s="27"/>
      <c r="G11" s="26"/>
      <c r="H11" s="28"/>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検証シート</vt:lpstr>
      <vt:lpstr>画像</vt:lpstr>
      <vt:lpstr>気づき</vt:lpstr>
      <vt:lpstr>検証終了通貨</vt:lpstr>
      <vt:lpstr>検証シート!Print_Area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木村壽巳</dc:creator>
  <cp:lastModifiedBy>野出 健智</cp:lastModifiedBy>
  <cp:lastPrinted>2021-07-17T13:34:34Z</cp:lastPrinted>
  <dcterms:created xsi:type="dcterms:W3CDTF">2020-09-18T03:10:57Z</dcterms:created>
  <dcterms:modified xsi:type="dcterms:W3CDTF">2022-01-28T06:12:55Z</dcterms:modified>
</cp:coreProperties>
</file>