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2d1df4f65cd4730/デスクトップ/FX/CMA/検証/"/>
    </mc:Choice>
  </mc:AlternateContent>
  <xr:revisionPtr revIDLastSave="69" documentId="8_{D1121FA2-24C8-4AB2-B98A-31D1C2AA5A99}" xr6:coauthVersionLast="47" xr6:coauthVersionMax="47" xr10:uidLastSave="{41B9EBBA-E317-497C-A98E-925EE1F541AB}"/>
  <bookViews>
    <workbookView xWindow="-108" yWindow="-108" windowWidth="23256" windowHeight="12456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9" i="1" l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60" i="1" s="1"/>
  <c r="K60" i="1" s="1"/>
  <c r="J9" i="1" l="1"/>
  <c r="I9" i="1"/>
  <c r="L10" i="1" s="1"/>
  <c r="O10" i="1" s="1"/>
  <c r="H9" i="1"/>
  <c r="K10" i="1" s="1"/>
  <c r="N10" i="1" s="1"/>
  <c r="G9" i="1"/>
  <c r="J10" i="1" s="1"/>
  <c r="M10" i="1" s="1"/>
  <c r="G10" i="1" l="1"/>
  <c r="H10" i="1"/>
  <c r="I10" i="1"/>
  <c r="K11" i="1" l="1"/>
  <c r="N11" i="1" s="1"/>
  <c r="H11" i="1" s="1"/>
  <c r="L11" i="1"/>
  <c r="J11" i="1"/>
  <c r="O11" i="1" l="1"/>
  <c r="M11" i="1"/>
  <c r="K12" i="1"/>
  <c r="N12" i="1" s="1"/>
  <c r="G11" i="1" l="1"/>
  <c r="I11" i="1"/>
  <c r="L12" i="1" s="1"/>
  <c r="O12" i="1" s="1"/>
  <c r="H12" i="1"/>
  <c r="I12" i="1" l="1"/>
  <c r="J12" i="1"/>
  <c r="M12" i="1" s="1"/>
  <c r="L13" i="1"/>
  <c r="K13" i="1"/>
  <c r="G12" i="1" l="1"/>
  <c r="N13" i="1"/>
  <c r="H13" i="1" s="1"/>
  <c r="K14" i="1" s="1"/>
  <c r="O13" i="1"/>
  <c r="I13" i="1" s="1"/>
  <c r="L14" i="1" s="1"/>
  <c r="O14" i="1" l="1"/>
  <c r="I14" i="1" s="1"/>
  <c r="L15" i="1" s="1"/>
  <c r="N14" i="1"/>
  <c r="H14" i="1" s="1"/>
  <c r="K15" i="1" s="1"/>
  <c r="J13" i="1"/>
  <c r="M13" i="1" s="1"/>
  <c r="G13" i="1" s="1"/>
  <c r="J14" i="1" s="1"/>
  <c r="M14" i="1" l="1"/>
  <c r="G14" i="1" s="1"/>
  <c r="J15" i="1" s="1"/>
  <c r="N15" i="1"/>
  <c r="H15" i="1" s="1"/>
  <c r="O15" i="1"/>
  <c r="I15" i="1" s="1"/>
  <c r="L16" i="1" l="1"/>
  <c r="O16" i="1" s="1"/>
  <c r="I16" i="1"/>
  <c r="K16" i="1"/>
  <c r="N16" i="1" s="1"/>
  <c r="H16" i="1" s="1"/>
  <c r="K17" i="1" s="1"/>
  <c r="M15" i="1"/>
  <c r="G15" i="1" s="1"/>
  <c r="J16" i="1" s="1"/>
  <c r="L17" i="1"/>
  <c r="O17" i="1" s="1"/>
  <c r="I17" i="1" s="1"/>
  <c r="N17" i="1" l="1"/>
  <c r="H17" i="1" s="1"/>
  <c r="M16" i="1"/>
  <c r="G16" i="1" s="1"/>
  <c r="L18" i="1"/>
  <c r="J17" i="1" l="1"/>
  <c r="M17" i="1" s="1"/>
  <c r="G17" i="1"/>
  <c r="J18" i="1" s="1"/>
  <c r="K18" i="1"/>
  <c r="N18" i="1" s="1"/>
  <c r="H18" i="1" s="1"/>
  <c r="K19" i="1" s="1"/>
  <c r="O18" i="1"/>
  <c r="I18" i="1" s="1"/>
  <c r="L19" i="1" s="1"/>
  <c r="O19" i="1" l="1"/>
  <c r="I19" i="1" s="1"/>
  <c r="L20" i="1" s="1"/>
  <c r="N19" i="1"/>
  <c r="H19" i="1" s="1"/>
  <c r="K20" i="1" s="1"/>
  <c r="M18" i="1"/>
  <c r="G18" i="1" s="1"/>
  <c r="N20" i="1" l="1"/>
  <c r="H20" i="1" s="1"/>
  <c r="K21" i="1" s="1"/>
  <c r="J19" i="1"/>
  <c r="M19" i="1" s="1"/>
  <c r="G19" i="1" s="1"/>
  <c r="J20" i="1" s="1"/>
  <c r="O20" i="1"/>
  <c r="I20" i="1" s="1"/>
  <c r="L21" i="1" s="1"/>
  <c r="O21" i="1" l="1"/>
  <c r="I21" i="1" s="1"/>
  <c r="L22" i="1" s="1"/>
  <c r="M20" i="1"/>
  <c r="G20" i="1" s="1"/>
  <c r="J21" i="1" s="1"/>
  <c r="N21" i="1"/>
  <c r="H21" i="1" s="1"/>
  <c r="K22" i="1" s="1"/>
  <c r="N22" i="1" l="1"/>
  <c r="H22" i="1" s="1"/>
  <c r="K23" i="1" s="1"/>
  <c r="M21" i="1"/>
  <c r="G21" i="1" s="1"/>
  <c r="J22" i="1" s="1"/>
  <c r="O22" i="1"/>
  <c r="I22" i="1" s="1"/>
  <c r="L23" i="1" s="1"/>
  <c r="O23" i="1" l="1"/>
  <c r="I23" i="1" s="1"/>
  <c r="N23" i="1"/>
  <c r="H23" i="1" s="1"/>
  <c r="K24" i="1" s="1"/>
  <c r="M22" i="1"/>
  <c r="G22" i="1" s="1"/>
  <c r="J23" i="1" s="1"/>
  <c r="M23" i="1" l="1"/>
  <c r="G23" i="1" s="1"/>
  <c r="J24" i="1" s="1"/>
  <c r="N24" i="1"/>
  <c r="H24" i="1" s="1"/>
  <c r="K25" i="1" s="1"/>
  <c r="L24" i="1"/>
  <c r="O24" i="1" s="1"/>
  <c r="I24" i="1" s="1"/>
  <c r="L25" i="1" s="1"/>
  <c r="O25" i="1" l="1"/>
  <c r="I25" i="1" s="1"/>
  <c r="N25" i="1"/>
  <c r="H25" i="1" s="1"/>
  <c r="K26" i="1" s="1"/>
  <c r="M24" i="1"/>
  <c r="G24" i="1" s="1"/>
  <c r="J25" i="1" l="1"/>
  <c r="M25" i="1" s="1"/>
  <c r="G25" i="1"/>
  <c r="J26" i="1" s="1"/>
  <c r="N26" i="1"/>
  <c r="H26" i="1" s="1"/>
  <c r="K27" i="1" s="1"/>
  <c r="L26" i="1"/>
  <c r="O26" i="1" s="1"/>
  <c r="I26" i="1" s="1"/>
  <c r="L27" i="1" s="1"/>
  <c r="O27" i="1" l="1"/>
  <c r="I27" i="1" s="1"/>
  <c r="L28" i="1" s="1"/>
  <c r="N27" i="1"/>
  <c r="H27" i="1" s="1"/>
  <c r="K28" i="1" s="1"/>
  <c r="M26" i="1"/>
  <c r="G26" i="1" s="1"/>
  <c r="N28" i="1" l="1"/>
  <c r="H28" i="1" s="1"/>
  <c r="K29" i="1" s="1"/>
  <c r="O28" i="1"/>
  <c r="I28" i="1" s="1"/>
  <c r="L29" i="1" s="1"/>
  <c r="J27" i="1"/>
  <c r="M27" i="1" s="1"/>
  <c r="G27" i="1" s="1"/>
  <c r="J28" i="1" s="1"/>
  <c r="O29" i="1" l="1"/>
  <c r="I29" i="1" s="1"/>
  <c r="L30" i="1" s="1"/>
  <c r="M28" i="1"/>
  <c r="G28" i="1" s="1"/>
  <c r="J29" i="1" s="1"/>
  <c r="N29" i="1"/>
  <c r="H29" i="1" s="1"/>
  <c r="K30" i="1" s="1"/>
  <c r="M29" i="1" l="1"/>
  <c r="G29" i="1" s="1"/>
  <c r="J30" i="1" s="1"/>
  <c r="N30" i="1"/>
  <c r="H30" i="1" s="1"/>
  <c r="K31" i="1" s="1"/>
  <c r="O30" i="1"/>
  <c r="I30" i="1" s="1"/>
  <c r="L31" i="1" s="1"/>
  <c r="O31" i="1" l="1"/>
  <c r="I31" i="1" s="1"/>
  <c r="N31" i="1"/>
  <c r="H31" i="1" s="1"/>
  <c r="K32" i="1" s="1"/>
  <c r="M30" i="1"/>
  <c r="G30" i="1" s="1"/>
  <c r="J31" i="1" s="1"/>
  <c r="N32" i="1" l="1"/>
  <c r="H32" i="1" s="1"/>
  <c r="M31" i="1"/>
  <c r="G31" i="1" s="1"/>
  <c r="J32" i="1" s="1"/>
  <c r="L32" i="1"/>
  <c r="O32" i="1" s="1"/>
  <c r="I32" i="1" s="1"/>
  <c r="L33" i="1" s="1"/>
  <c r="O33" i="1" l="1"/>
  <c r="I33" i="1" s="1"/>
  <c r="M32" i="1"/>
  <c r="G32" i="1" s="1"/>
  <c r="J33" i="1" s="1"/>
  <c r="K33" i="1"/>
  <c r="N33" i="1" s="1"/>
  <c r="H33" i="1" s="1"/>
  <c r="K34" i="1" s="1"/>
  <c r="N34" i="1" l="1"/>
  <c r="H34" i="1" s="1"/>
  <c r="M33" i="1"/>
  <c r="G33" i="1" s="1"/>
  <c r="L34" i="1"/>
  <c r="O34" i="1" s="1"/>
  <c r="I34" i="1" s="1"/>
  <c r="L35" i="1" s="1"/>
  <c r="J34" i="1" l="1"/>
  <c r="M34" i="1" s="1"/>
  <c r="G34" i="1" s="1"/>
  <c r="O35" i="1"/>
  <c r="I35" i="1" s="1"/>
  <c r="L36" i="1" s="1"/>
  <c r="K35" i="1"/>
  <c r="N35" i="1" s="1"/>
  <c r="H35" i="1" s="1"/>
  <c r="K36" i="1" s="1"/>
  <c r="N36" i="1" l="1"/>
  <c r="H36" i="1" s="1"/>
  <c r="K37" i="1" s="1"/>
  <c r="O36" i="1"/>
  <c r="I36" i="1" s="1"/>
  <c r="L37" i="1" s="1"/>
  <c r="J35" i="1"/>
  <c r="M35" i="1" s="1"/>
  <c r="G35" i="1" s="1"/>
  <c r="J36" i="1" s="1"/>
  <c r="N37" i="1" l="1"/>
  <c r="H37" i="1" s="1"/>
  <c r="K38" i="1" s="1"/>
  <c r="M36" i="1"/>
  <c r="G36" i="1" s="1"/>
  <c r="O37" i="1"/>
  <c r="I37" i="1" s="1"/>
  <c r="L38" i="1" s="1"/>
  <c r="O38" i="1" l="1"/>
  <c r="I38" i="1" s="1"/>
  <c r="L39" i="1" s="1"/>
  <c r="J37" i="1"/>
  <c r="M37" i="1" s="1"/>
  <c r="G37" i="1" s="1"/>
  <c r="J38" i="1" s="1"/>
  <c r="N38" i="1"/>
  <c r="H38" i="1" s="1"/>
  <c r="K39" i="1" s="1"/>
  <c r="M38" i="1" l="1"/>
  <c r="G38" i="1" s="1"/>
  <c r="J39" i="1" s="1"/>
  <c r="N39" i="1"/>
  <c r="H39" i="1" s="1"/>
  <c r="K40" i="1" s="1"/>
  <c r="O39" i="1"/>
  <c r="I39" i="1" s="1"/>
  <c r="M39" i="1" l="1"/>
  <c r="G39" i="1" s="1"/>
  <c r="J40" i="1" s="1"/>
  <c r="L40" i="1"/>
  <c r="O40" i="1" s="1"/>
  <c r="I40" i="1" s="1"/>
  <c r="L41" i="1" s="1"/>
  <c r="N40" i="1"/>
  <c r="H40" i="1" s="1"/>
  <c r="K41" i="1" l="1"/>
  <c r="N41" i="1" s="1"/>
  <c r="H41" i="1" s="1"/>
  <c r="K42" i="1" s="1"/>
  <c r="O41" i="1"/>
  <c r="I41" i="1" s="1"/>
  <c r="L42" i="1" s="1"/>
  <c r="M40" i="1"/>
  <c r="G40" i="1" s="1"/>
  <c r="J41" i="1" s="1"/>
  <c r="N42" i="1" l="1"/>
  <c r="H42" i="1" s="1"/>
  <c r="K43" i="1" s="1"/>
  <c r="M41" i="1"/>
  <c r="G41" i="1" s="1"/>
  <c r="J42" i="1" s="1"/>
  <c r="O42" i="1"/>
  <c r="I42" i="1" s="1"/>
  <c r="L43" i="1" l="1"/>
  <c r="O43" i="1" s="1"/>
  <c r="I43" i="1" s="1"/>
  <c r="L44" i="1" s="1"/>
  <c r="M42" i="1"/>
  <c r="G42" i="1" s="1"/>
  <c r="J43" i="1" s="1"/>
  <c r="N43" i="1"/>
  <c r="H43" i="1" s="1"/>
  <c r="K44" i="1" s="1"/>
  <c r="N44" i="1" l="1"/>
  <c r="H44" i="1" s="1"/>
  <c r="K45" i="1" s="1"/>
  <c r="O44" i="1"/>
  <c r="I44" i="1" s="1"/>
  <c r="L45" i="1" s="1"/>
  <c r="M43" i="1"/>
  <c r="G43" i="1" s="1"/>
  <c r="J44" i="1" s="1"/>
  <c r="N45" i="1" l="1"/>
  <c r="H45" i="1" s="1"/>
  <c r="K46" i="1" s="1"/>
  <c r="M44" i="1"/>
  <c r="G44" i="1" s="1"/>
  <c r="J45" i="1" s="1"/>
  <c r="O45" i="1"/>
  <c r="I45" i="1" s="1"/>
  <c r="L46" i="1" s="1"/>
  <c r="O46" i="1" l="1"/>
  <c r="I46" i="1" s="1"/>
  <c r="L47" i="1" s="1"/>
  <c r="O47" i="1" s="1"/>
  <c r="N46" i="1"/>
  <c r="H46" i="1" s="1"/>
  <c r="K47" i="1" s="1"/>
  <c r="M45" i="1"/>
  <c r="G45" i="1" s="1"/>
  <c r="J46" i="1" s="1"/>
  <c r="N47" i="1" l="1"/>
  <c r="H47" i="1" s="1"/>
  <c r="K48" i="1" s="1"/>
  <c r="M46" i="1"/>
  <c r="G46" i="1" s="1"/>
  <c r="J47" i="1" s="1"/>
  <c r="I47" i="1"/>
  <c r="L48" i="1"/>
  <c r="O48" i="1" s="1"/>
  <c r="I48" i="1" s="1"/>
  <c r="N48" i="1" l="1"/>
  <c r="H48" i="1" s="1"/>
  <c r="K49" i="1" s="1"/>
  <c r="N49" i="1" s="1"/>
  <c r="M47" i="1"/>
  <c r="G47" i="1" s="1"/>
  <c r="J48" i="1" s="1"/>
  <c r="L49" i="1"/>
  <c r="O49" i="1" s="1"/>
  <c r="I49" i="1" s="1"/>
  <c r="M48" i="1" l="1"/>
  <c r="G48" i="1" s="1"/>
  <c r="H49" i="1"/>
  <c r="L50" i="1"/>
  <c r="K50" i="1"/>
  <c r="J49" i="1" l="1"/>
  <c r="M49" i="1" s="1"/>
  <c r="G49" i="1" s="1"/>
  <c r="J50" i="1" s="1"/>
  <c r="O50" i="1"/>
  <c r="I50" i="1" s="1"/>
  <c r="L51" i="1" s="1"/>
  <c r="N50" i="1"/>
  <c r="H50" i="1" s="1"/>
  <c r="O51" i="1" l="1"/>
  <c r="I51" i="1" s="1"/>
  <c r="L52" i="1" s="1"/>
  <c r="M50" i="1"/>
  <c r="G50" i="1" s="1"/>
  <c r="J51" i="1" s="1"/>
  <c r="K51" i="1"/>
  <c r="N51" i="1" s="1"/>
  <c r="H51" i="1" s="1"/>
  <c r="K52" i="1" s="1"/>
  <c r="M51" i="1" l="1"/>
  <c r="G51" i="1" s="1"/>
  <c r="J52" i="1" s="1"/>
  <c r="N52" i="1"/>
  <c r="H52" i="1" s="1"/>
  <c r="K53" i="1" s="1"/>
  <c r="O52" i="1"/>
  <c r="I52" i="1" s="1"/>
  <c r="L53" i="1" s="1"/>
  <c r="N53" i="1" l="1"/>
  <c r="O53" i="1"/>
  <c r="M52" i="1"/>
  <c r="G52" i="1" s="1"/>
  <c r="I53" i="1"/>
  <c r="H53" i="1"/>
  <c r="J53" i="1" l="1"/>
  <c r="L54" i="1"/>
  <c r="O54" i="1" s="1"/>
  <c r="I54" i="1" s="1"/>
  <c r="K54" i="1"/>
  <c r="N54" i="1" s="1"/>
  <c r="H54" i="1" s="1"/>
  <c r="F60" i="1"/>
  <c r="D60" i="1"/>
  <c r="K55" i="1" l="1"/>
  <c r="N55" i="1" s="1"/>
  <c r="H55" i="1" s="1"/>
  <c r="L55" i="1"/>
  <c r="O55" i="1" s="1"/>
  <c r="I55" i="1" s="1"/>
  <c r="M53" i="1"/>
  <c r="G53" i="1" s="1"/>
  <c r="D62" i="1"/>
  <c r="E62" i="1"/>
  <c r="F62" i="1"/>
  <c r="E60" i="1"/>
  <c r="L56" i="1" l="1"/>
  <c r="O56" i="1" s="1"/>
  <c r="I56" i="1"/>
  <c r="K56" i="1"/>
  <c r="N56" i="1" s="1"/>
  <c r="H56" i="1" s="1"/>
  <c r="J54" i="1"/>
  <c r="M54" i="1" s="1"/>
  <c r="G54" i="1" s="1"/>
  <c r="F61" i="1"/>
  <c r="F63" i="1" s="1"/>
  <c r="E61" i="1"/>
  <c r="E63" i="1" s="1"/>
  <c r="D61" i="1"/>
  <c r="D63" i="1" s="1"/>
  <c r="J55" i="1" l="1"/>
  <c r="M55" i="1" s="1"/>
  <c r="G55" i="1"/>
  <c r="K57" i="1"/>
  <c r="N57" i="1" s="1"/>
  <c r="H57" i="1" s="1"/>
  <c r="L57" i="1"/>
  <c r="O57" i="1" s="1"/>
  <c r="I57" i="1" s="1"/>
  <c r="L58" i="1" l="1"/>
  <c r="O58" i="1" s="1"/>
  <c r="I58" i="1"/>
  <c r="K58" i="1"/>
  <c r="N58" i="1" s="1"/>
  <c r="H58" i="1"/>
  <c r="J56" i="1"/>
  <c r="M56" i="1" s="1"/>
  <c r="G56" i="1" s="1"/>
  <c r="J57" i="1" l="1"/>
  <c r="M57" i="1" s="1"/>
  <c r="G57" i="1"/>
  <c r="K59" i="1"/>
  <c r="N59" i="1" s="1"/>
  <c r="N60" i="1" s="1"/>
  <c r="H60" i="1" s="1"/>
  <c r="H62" i="1" s="1"/>
  <c r="K62" i="1" s="1"/>
  <c r="L59" i="1"/>
  <c r="O59" i="1" s="1"/>
  <c r="O60" i="1" s="1"/>
  <c r="I60" i="1" s="1"/>
  <c r="I62" i="1" s="1"/>
  <c r="L62" i="1" s="1"/>
  <c r="I59" i="1" l="1"/>
  <c r="H59" i="1"/>
  <c r="J58" i="1"/>
  <c r="M58" i="1" s="1"/>
  <c r="G58" i="1" s="1"/>
  <c r="J59" i="1" l="1"/>
  <c r="M59" i="1" s="1"/>
  <c r="M60" i="1" s="1"/>
  <c r="G60" i="1" s="1"/>
  <c r="G62" i="1" s="1"/>
  <c r="J62" i="1" s="1"/>
  <c r="G59" i="1" l="1"/>
</calcChain>
</file>

<file path=xl/sharedStrings.xml><?xml version="1.0" encoding="utf-8"?>
<sst xmlns="http://schemas.openxmlformats.org/spreadsheetml/2006/main" count="205" uniqueCount="97">
  <si>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</si>
  <si>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</si>
  <si>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</si>
  <si>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</si>
  <si>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</si>
  <si>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</si>
  <si>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</si>
  <si>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</si>
  <si>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</si>
  <si>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</si>
  <si>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</si>
  <si>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</si>
  <si>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</si>
  <si>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</si>
  <si>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</si>
  <si>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</si>
  <si>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</si>
  <si>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</si>
  <si>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</si>
  <si>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</si>
  <si>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</si>
  <si>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</si>
  <si>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</si>
  <si>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</si>
  <si>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</si>
  <si>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</si>
  <si>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</si>
  <si>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</si>
  <si>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</si>
  <si>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</si>
  <si>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</si>
  <si>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</si>
  <si>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</si>
  <si>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</si>
  <si>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４時間足</t>
    <rPh sb="1" eb="3">
      <t>ジカン</t>
    </rPh>
    <rPh sb="3" eb="4">
      <t>アシ</t>
    </rPh>
    <phoneticPr fontId="1"/>
  </si>
  <si>
    <t>10MA・20MAの両方の上側にキャンドルがあれば買い方向、下側なら売り方向。MAに触れてPB出現でエントリー待ち、</t>
    <phoneticPr fontId="1"/>
  </si>
  <si>
    <t>PB高値or安値ブレイクでエントリー。</t>
    <phoneticPr fontId="1"/>
  </si>
  <si>
    <t>2015.02.09 20:00</t>
    <phoneticPr fontId="1"/>
  </si>
  <si>
    <t>2015.03.24 16:00</t>
    <phoneticPr fontId="1"/>
  </si>
  <si>
    <t>2015.04.02 20:00</t>
    <phoneticPr fontId="1"/>
  </si>
  <si>
    <t>2015.04.14 12:00</t>
    <phoneticPr fontId="1"/>
  </si>
  <si>
    <t>2015.05.29 16:00</t>
    <phoneticPr fontId="1"/>
  </si>
  <si>
    <t>2015.06.19 12:00</t>
  </si>
  <si>
    <t>2015.07.02 16:00</t>
  </si>
  <si>
    <t>2015.07.06 12:00</t>
  </si>
  <si>
    <t>2015.07.17 08:00</t>
  </si>
  <si>
    <t>2015.07.29 20:00</t>
  </si>
  <si>
    <t>2015.08.20 08:00</t>
  </si>
  <si>
    <t>2015.11.09 20:00</t>
  </si>
  <si>
    <t>2015.12.22 00:00</t>
  </si>
  <si>
    <t>2016.02.05 16:00</t>
  </si>
  <si>
    <t>2016.02.12 04:00</t>
  </si>
  <si>
    <t>2016.02.24 08:00</t>
  </si>
  <si>
    <t>2016.03.28 16:00</t>
  </si>
  <si>
    <t>2016.04.25 12:00</t>
  </si>
  <si>
    <t>2016.06.13 16:00</t>
  </si>
  <si>
    <t>2016.06.30 08:00</t>
  </si>
  <si>
    <t>2016.07.19 20:00</t>
  </si>
  <si>
    <t>2016.07.28 04:00</t>
  </si>
  <si>
    <t>2016.08.17 20:00</t>
  </si>
  <si>
    <t>2016.08.30 00:00</t>
  </si>
  <si>
    <t>2016.09.02 12:00</t>
  </si>
  <si>
    <t>2016.09.20 20:00</t>
  </si>
  <si>
    <t>2016.10.27 04:00</t>
  </si>
  <si>
    <t>2016.11.04 00:00</t>
  </si>
  <si>
    <t>2016.11.04 08:00</t>
  </si>
  <si>
    <t>2016.11.11 12:00</t>
  </si>
  <si>
    <t>2016.11.15 08:00</t>
  </si>
  <si>
    <t>2016.11.21 12:00</t>
  </si>
  <si>
    <t>2016.11.23 08:00</t>
  </si>
  <si>
    <t>2017.01.06 08:00</t>
  </si>
  <si>
    <t>2017.02.03 20:00</t>
  </si>
  <si>
    <t>2017.02.06 08:00</t>
  </si>
  <si>
    <t>2017.02.06 16:00</t>
  </si>
  <si>
    <t>2017.02.27 12:00</t>
    <phoneticPr fontId="1"/>
  </si>
  <si>
    <t>2017.03.03 04:00</t>
  </si>
  <si>
    <t>2017.03.30 16:00</t>
  </si>
  <si>
    <t>2017.04.05 00:00</t>
  </si>
  <si>
    <t>2017.04.13 16:00</t>
  </si>
  <si>
    <t>2017.04.19 20:00</t>
  </si>
  <si>
    <t>2017.05.05 20:00</t>
  </si>
  <si>
    <t>2017.06.09 00:00</t>
  </si>
  <si>
    <t>2017.06.29 04:00</t>
  </si>
  <si>
    <t>2017.07.04 08:00</t>
  </si>
  <si>
    <t>2017.07.13 00:00</t>
  </si>
  <si>
    <t>2017.07.19 08:00</t>
  </si>
  <si>
    <t>2017.08.11 16:00</t>
  </si>
  <si>
    <t>移動平均線の傾き</t>
    <rPh sb="0" eb="2">
      <t>イドウ</t>
    </rPh>
    <rPh sb="2" eb="4">
      <t>ヘイキン</t>
    </rPh>
    <rPh sb="4" eb="5">
      <t>セン</t>
    </rPh>
    <rPh sb="6" eb="7">
      <t>カタム</t>
    </rPh>
    <phoneticPr fontId="1"/>
  </si>
  <si>
    <t>10SMA</t>
    <phoneticPr fontId="1"/>
  </si>
  <si>
    <t>20SMA</t>
    <phoneticPr fontId="1"/>
  </si>
  <si>
    <t>↘</t>
    <phoneticPr fontId="1"/>
  </si>
  <si>
    <t>→</t>
    <phoneticPr fontId="1"/>
  </si>
  <si>
    <t>↗</t>
    <phoneticPr fontId="1"/>
  </si>
  <si>
    <t>USDJPY</t>
    <phoneticPr fontId="5"/>
  </si>
  <si>
    <t>〇</t>
    <phoneticPr fontId="1"/>
  </si>
  <si>
    <t>・4時間足1通貨ペアでは月2回弱ぐらいしか発生しないがプラスにはなっている。(勝率.520、利益率118％～)
・２０SMAの傾きが横這いの時の勝率、日足では4回のうち3回損切であったが4時間足では3回で1回損切となり一貫性は見られない。</t>
    <rPh sb="2" eb="4">
      <t>ジカン</t>
    </rPh>
    <rPh sb="4" eb="5">
      <t>アシ</t>
    </rPh>
    <rPh sb="6" eb="8">
      <t>ツウカ</t>
    </rPh>
    <rPh sb="12" eb="13">
      <t>ツキ</t>
    </rPh>
    <rPh sb="14" eb="15">
      <t>カイ</t>
    </rPh>
    <rPh sb="15" eb="16">
      <t>ジャク</t>
    </rPh>
    <rPh sb="21" eb="23">
      <t>ハッセイ</t>
    </rPh>
    <rPh sb="39" eb="41">
      <t>ショウリツ</t>
    </rPh>
    <rPh sb="46" eb="49">
      <t>リエキリツ</t>
    </rPh>
    <rPh sb="63" eb="64">
      <t>カタム</t>
    </rPh>
    <rPh sb="66" eb="68">
      <t>ヨコバ</t>
    </rPh>
    <rPh sb="70" eb="71">
      <t>トキ</t>
    </rPh>
    <rPh sb="72" eb="74">
      <t>ショウリツ</t>
    </rPh>
    <rPh sb="75" eb="77">
      <t>ヒアシ</t>
    </rPh>
    <rPh sb="80" eb="81">
      <t>カイ</t>
    </rPh>
    <rPh sb="85" eb="86">
      <t>カイ</t>
    </rPh>
    <rPh sb="86" eb="88">
      <t>ソンキリ</t>
    </rPh>
    <rPh sb="94" eb="97">
      <t>ジカンアシ</t>
    </rPh>
    <rPh sb="100" eb="101">
      <t>カイ</t>
    </rPh>
    <rPh sb="103" eb="106">
      <t>カイソンキリ</t>
    </rPh>
    <rPh sb="109" eb="112">
      <t>イッカンセイ</t>
    </rPh>
    <rPh sb="113" eb="114">
      <t>ミ</t>
    </rPh>
    <phoneticPr fontId="1"/>
  </si>
  <si>
    <t>・日足では「移動平均線の傾きの判断をエントリー条件に加えれば勝率上がりそう。」と考えたが、4時間足では有効な絞り込み条件は見当たらなかった。
・引き続き他の通貨ペアも検証したうえで判断したいと思います。
・利益率を上げる為に、損切条件を変更して検証してみようと思います。
・買いの場合「高値切上げた時は押し安値まで上げる。」「途中で新たなPBが出現したら新しいPBの安値まで上げる。」(売りの場合は逆。）</t>
    <rPh sb="1" eb="3">
      <t>ヒアシ</t>
    </rPh>
    <rPh sb="6" eb="11">
      <t>イドウヘイキンセン</t>
    </rPh>
    <rPh sb="12" eb="13">
      <t>カタム</t>
    </rPh>
    <rPh sb="15" eb="17">
      <t>ハンダン</t>
    </rPh>
    <rPh sb="23" eb="25">
      <t>ジョウケン</t>
    </rPh>
    <rPh sb="26" eb="27">
      <t>クワ</t>
    </rPh>
    <rPh sb="30" eb="33">
      <t>ショウリツア</t>
    </rPh>
    <rPh sb="40" eb="41">
      <t>カンガ</t>
    </rPh>
    <rPh sb="46" eb="49">
      <t>ジカンアシ</t>
    </rPh>
    <rPh sb="51" eb="53">
      <t>ユウコウ</t>
    </rPh>
    <rPh sb="54" eb="55">
      <t>シボ</t>
    </rPh>
    <rPh sb="56" eb="57">
      <t>コ</t>
    </rPh>
    <rPh sb="58" eb="60">
      <t>ジョウケン</t>
    </rPh>
    <rPh sb="61" eb="63">
      <t>ミア</t>
    </rPh>
    <rPh sb="72" eb="73">
      <t>ヒ</t>
    </rPh>
    <rPh sb="74" eb="75">
      <t>ツヅ</t>
    </rPh>
    <rPh sb="76" eb="77">
      <t>タ</t>
    </rPh>
    <rPh sb="78" eb="80">
      <t>ツウカ</t>
    </rPh>
    <rPh sb="83" eb="85">
      <t>ケンショウ</t>
    </rPh>
    <rPh sb="90" eb="92">
      <t>ハンダン</t>
    </rPh>
    <rPh sb="96" eb="97">
      <t>オモ</t>
    </rPh>
    <rPh sb="103" eb="106">
      <t>リエキリツ</t>
    </rPh>
    <rPh sb="107" eb="108">
      <t>ア</t>
    </rPh>
    <rPh sb="110" eb="111">
      <t>タメ</t>
    </rPh>
    <rPh sb="113" eb="117">
      <t>ソンキリジョウケン</t>
    </rPh>
    <rPh sb="118" eb="120">
      <t>ヘンコウ</t>
    </rPh>
    <rPh sb="122" eb="124">
      <t>ケンショウ</t>
    </rPh>
    <rPh sb="130" eb="131">
      <t>オモ</t>
    </rPh>
    <rPh sb="137" eb="138">
      <t>カ</t>
    </rPh>
    <rPh sb="140" eb="142">
      <t>バアイ</t>
    </rPh>
    <rPh sb="143" eb="147">
      <t>タカネキリア</t>
    </rPh>
    <rPh sb="149" eb="150">
      <t>トキ</t>
    </rPh>
    <rPh sb="151" eb="152">
      <t>オ</t>
    </rPh>
    <rPh sb="153" eb="155">
      <t>ヤスネ</t>
    </rPh>
    <rPh sb="157" eb="158">
      <t>ア</t>
    </rPh>
    <rPh sb="163" eb="165">
      <t>トチュウ</t>
    </rPh>
    <rPh sb="166" eb="167">
      <t>アラ</t>
    </rPh>
    <rPh sb="172" eb="174">
      <t>シュツゲン</t>
    </rPh>
    <rPh sb="177" eb="178">
      <t>アタラ</t>
    </rPh>
    <rPh sb="183" eb="185">
      <t>ヤスネ</t>
    </rPh>
    <rPh sb="187" eb="188">
      <t>ア</t>
    </rPh>
    <rPh sb="193" eb="194">
      <t>ウ</t>
    </rPh>
    <rPh sb="196" eb="198">
      <t>バアイ</t>
    </rPh>
    <rPh sb="199" eb="200">
      <t>ギャク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</si>
</sst>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/m/d;@"/>
    <numFmt numFmtId="177" formatCode="#,##0_);[Red]\(#,##0\)"/>
    <numFmt numFmtId="178" formatCode="#,##0_ "/>
    <numFmt numFmtId="179" formatCode="0.0%"/>
    <numFmt numFmtId="180" formatCode="0.00_ ;[Red]\-0.00\ "/>
    <numFmt numFmtId="181" formatCode="&quot;損失上限（リスク&quot;\ 0\ &quot;%）&quot;"/>
    <numFmt numFmtId="182" formatCode="yyyy/mm/dd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1"/>
      <name val="Segoe UI Symbo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180" fontId="0" fillId="0" borderId="0" xfId="0" applyNumberFormat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0" fontId="12" fillId="0" borderId="20" xfId="0" applyNumberFormat="1" applyFont="1" applyBorder="1">
      <alignment vertical="center"/>
    </xf>
    <xf numFmtId="180" fontId="0" fillId="0" borderId="21" xfId="0" applyNumberFormat="1" applyBorder="1">
      <alignment vertical="center"/>
    </xf>
    <xf numFmtId="180" fontId="12" fillId="0" borderId="22" xfId="0" applyNumberFormat="1" applyFont="1" applyBorder="1">
      <alignment vertical="center"/>
    </xf>
    <xf numFmtId="180" fontId="12" fillId="0" borderId="19" xfId="0" applyNumberFormat="1" applyFont="1" applyBorder="1">
      <alignment vertical="center"/>
    </xf>
    <xf numFmtId="180" fontId="12" fillId="0" borderId="23" xfId="0" applyNumberFormat="1" applyFont="1" applyBorder="1">
      <alignment vertical="center"/>
    </xf>
    <xf numFmtId="180" fontId="12" fillId="0" borderId="24" xfId="0" applyNumberFormat="1" applyFont="1" applyBorder="1">
      <alignment vertical="center"/>
    </xf>
    <xf numFmtId="0" fontId="14" fillId="0" borderId="0" xfId="2" applyFont="1" applyAlignment="1">
      <alignment horizontal="center" vertical="center"/>
    </xf>
    <xf numFmtId="177" fontId="0" fillId="0" borderId="23" xfId="0" applyNumberFormat="1" applyBorder="1">
      <alignment vertical="center"/>
    </xf>
    <xf numFmtId="38" fontId="0" fillId="0" borderId="19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177" fontId="0" fillId="0" borderId="21" xfId="0" applyNumberForma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182" fontId="15" fillId="0" borderId="0" xfId="0" applyNumberFormat="1" applyFont="1">
      <alignment vertical="center"/>
    </xf>
    <xf numFmtId="177" fontId="0" fillId="0" borderId="6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7" xfId="0" applyNumberFormat="1" applyBorder="1">
      <alignment vertical="center"/>
    </xf>
    <xf numFmtId="0" fontId="2" fillId="0" borderId="11" xfId="0" applyFont="1" applyBorder="1" applyAlignment="1">
      <alignment horizontal="center" vertical="center"/>
    </xf>
    <xf numFmtId="38" fontId="13" fillId="0" borderId="6" xfId="1" applyFont="1" applyFill="1" applyBorder="1">
      <alignment vertical="center"/>
    </xf>
    <xf numFmtId="0" fontId="13" fillId="0" borderId="7" xfId="0" applyFont="1" applyBorder="1">
      <alignment vertical="center"/>
    </xf>
    <xf numFmtId="38" fontId="0" fillId="0" borderId="6" xfId="0" applyNumberFormat="1" applyBorder="1">
      <alignment vertical="center"/>
    </xf>
    <xf numFmtId="38" fontId="0" fillId="0" borderId="1" xfId="0" applyNumberFormat="1" applyBorder="1">
      <alignment vertical="center"/>
    </xf>
    <xf numFmtId="38" fontId="0" fillId="0" borderId="7" xfId="0" applyNumberFormat="1" applyBorder="1">
      <alignment vertical="center"/>
    </xf>
    <xf numFmtId="180" fontId="12" fillId="0" borderId="25" xfId="0" applyNumberFormat="1" applyFont="1" applyBorder="1">
      <alignment vertical="center"/>
    </xf>
    <xf numFmtId="180" fontId="0" fillId="0" borderId="26" xfId="0" applyNumberFormat="1" applyBorder="1">
      <alignment vertical="center"/>
    </xf>
    <xf numFmtId="180" fontId="12" fillId="0" borderId="27" xfId="0" applyNumberFormat="1" applyFont="1" applyBorder="1">
      <alignment vertical="center"/>
    </xf>
    <xf numFmtId="177" fontId="0" fillId="0" borderId="26" xfId="0" applyNumberFormat="1" applyBorder="1">
      <alignment vertical="center"/>
    </xf>
    <xf numFmtId="38" fontId="0" fillId="0" borderId="25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177" fontId="16" fillId="0" borderId="0" xfId="0" applyNumberFormat="1" applyFo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1" fontId="2" fillId="0" borderId="13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5</xdr:col>
      <xdr:colOff>28915</xdr:colOff>
      <xdr:row>37</xdr:row>
      <xdr:rowOff>134303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68F11104-BC06-4CA0-9372-45C15314B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0"/>
          <a:ext cx="2438740" cy="683037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4</xdr:col>
      <xdr:colOff>543251</xdr:colOff>
      <xdr:row>76</xdr:row>
      <xdr:rowOff>162882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E45B853C-AC7A-4E7F-B948-3216CEFFD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825" y="7058025"/>
          <a:ext cx="2333951" cy="68589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8</xdr:col>
      <xdr:colOff>191122</xdr:colOff>
      <xdr:row>115</xdr:row>
      <xdr:rowOff>96198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20BFF27A-DD0D-48D8-ABE8-BEE0D9DC5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4825" y="14116050"/>
          <a:ext cx="4458322" cy="679227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8</xdr:col>
      <xdr:colOff>438807</xdr:colOff>
      <xdr:row>154</xdr:row>
      <xdr:rowOff>105724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BE655E7B-DFF7-4C40-9145-EC0570E74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4825" y="21174075"/>
          <a:ext cx="4706007" cy="680179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6</xdr:col>
      <xdr:colOff>562476</xdr:colOff>
      <xdr:row>193</xdr:row>
      <xdr:rowOff>124777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D36E1D8E-0BF1-4886-BE5E-AFC74667B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4825" y="28232100"/>
          <a:ext cx="3591426" cy="682085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14</xdr:col>
      <xdr:colOff>524294</xdr:colOff>
      <xdr:row>37</xdr:row>
      <xdr:rowOff>115251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5CBD7683-FD44-4BA0-A9EF-EDA31B40F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10275" y="0"/>
          <a:ext cx="3000794" cy="681132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14</xdr:col>
      <xdr:colOff>352820</xdr:colOff>
      <xdr:row>76</xdr:row>
      <xdr:rowOff>105724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9430388B-7EBA-4FA5-BFC9-F364D46AA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10275" y="7058025"/>
          <a:ext cx="2829320" cy="680179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78</xdr:row>
      <xdr:rowOff>0</xdr:rowOff>
    </xdr:from>
    <xdr:to>
      <xdr:col>15</xdr:col>
      <xdr:colOff>276696</xdr:colOff>
      <xdr:row>115</xdr:row>
      <xdr:rowOff>134303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068FAA80-EDA0-4ADA-A05E-632CF36F5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10275" y="14116050"/>
          <a:ext cx="3372321" cy="683037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117</xdr:row>
      <xdr:rowOff>0</xdr:rowOff>
    </xdr:from>
    <xdr:to>
      <xdr:col>18</xdr:col>
      <xdr:colOff>553218</xdr:colOff>
      <xdr:row>154</xdr:row>
      <xdr:rowOff>115251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D2516A45-A499-4D04-8237-5E3D46933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10275" y="21174075"/>
          <a:ext cx="5506218" cy="681132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156</xdr:row>
      <xdr:rowOff>0</xdr:rowOff>
    </xdr:from>
    <xdr:to>
      <xdr:col>16</xdr:col>
      <xdr:colOff>57676</xdr:colOff>
      <xdr:row>193</xdr:row>
      <xdr:rowOff>124777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9AF7DD28-E36A-43B4-8455-38CA1AF88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10275" y="28232100"/>
          <a:ext cx="3772426" cy="6820852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23</xdr:col>
      <xdr:colOff>562313</xdr:colOff>
      <xdr:row>37</xdr:row>
      <xdr:rowOff>143830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888978F8-7969-4E47-A08F-4833D947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201525" y="0"/>
          <a:ext cx="2419688" cy="6839905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26</xdr:col>
      <xdr:colOff>400624</xdr:colOff>
      <xdr:row>76</xdr:row>
      <xdr:rowOff>77145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89E6EFE9-F048-4398-B1A4-736A4A072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201525" y="7058025"/>
          <a:ext cx="4115374" cy="677322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25</xdr:col>
      <xdr:colOff>600591</xdr:colOff>
      <xdr:row>115</xdr:row>
      <xdr:rowOff>105724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01AF5692-5331-4DFE-B1B2-257E567FE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2201525" y="14116050"/>
          <a:ext cx="3696216" cy="6801799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24</xdr:col>
      <xdr:colOff>305188</xdr:colOff>
      <xdr:row>154</xdr:row>
      <xdr:rowOff>96198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95DB1E59-FFAC-43A4-8217-4CA88585B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2201525" y="21174075"/>
          <a:ext cx="2781688" cy="6792273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25</xdr:col>
      <xdr:colOff>57590</xdr:colOff>
      <xdr:row>193</xdr:row>
      <xdr:rowOff>105724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C55CB9F7-E82D-4222-A637-F80C4F30A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2201525" y="28232100"/>
          <a:ext cx="3153215" cy="6801799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32</xdr:col>
      <xdr:colOff>248030</xdr:colOff>
      <xdr:row>37</xdr:row>
      <xdr:rowOff>67619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B2F48419-A9D0-48D2-80C8-4A6846E15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7154525" y="0"/>
          <a:ext cx="2724530" cy="6763694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39</xdr:row>
      <xdr:rowOff>0</xdr:rowOff>
    </xdr:from>
    <xdr:to>
      <xdr:col>33</xdr:col>
      <xdr:colOff>29011</xdr:colOff>
      <xdr:row>76</xdr:row>
      <xdr:rowOff>134303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A3D2EE27-25EF-4A08-9DE4-0009E4A9B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7154525" y="7058025"/>
          <a:ext cx="3124636" cy="6830378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78</xdr:row>
      <xdr:rowOff>0</xdr:rowOff>
    </xdr:from>
    <xdr:to>
      <xdr:col>32</xdr:col>
      <xdr:colOff>505241</xdr:colOff>
      <xdr:row>115</xdr:row>
      <xdr:rowOff>115251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DA6C68D0-150F-4632-82C3-683FF3231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7154525" y="14116050"/>
          <a:ext cx="2981741" cy="6811326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117</xdr:row>
      <xdr:rowOff>0</xdr:rowOff>
    </xdr:from>
    <xdr:to>
      <xdr:col>34</xdr:col>
      <xdr:colOff>514940</xdr:colOff>
      <xdr:row>154</xdr:row>
      <xdr:rowOff>77145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3D5BC6BC-49C5-42E9-8664-8E7ED64A1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7154525" y="21174075"/>
          <a:ext cx="4229690" cy="6773220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156</xdr:row>
      <xdr:rowOff>0</xdr:rowOff>
    </xdr:from>
    <xdr:to>
      <xdr:col>34</xdr:col>
      <xdr:colOff>267256</xdr:colOff>
      <xdr:row>193</xdr:row>
      <xdr:rowOff>86672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869D8A02-160E-47B1-8FC8-5B58F8DDF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7154525" y="28232100"/>
          <a:ext cx="3982006" cy="6782747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41</xdr:col>
      <xdr:colOff>381485</xdr:colOff>
      <xdr:row>37</xdr:row>
      <xdr:rowOff>105724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00F1C6BA-7B8D-4641-AD7C-6D0A0FE09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2107525" y="0"/>
          <a:ext cx="3477110" cy="6801799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39</xdr:row>
      <xdr:rowOff>0</xdr:rowOff>
    </xdr:from>
    <xdr:to>
      <xdr:col>40</xdr:col>
      <xdr:colOff>248030</xdr:colOff>
      <xdr:row>76</xdr:row>
      <xdr:rowOff>105724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11711F0A-244D-4296-811C-E4F50FA1A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2107525" y="7058025"/>
          <a:ext cx="2724530" cy="6801799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78</xdr:row>
      <xdr:rowOff>0</xdr:rowOff>
    </xdr:from>
    <xdr:to>
      <xdr:col>41</xdr:col>
      <xdr:colOff>38537</xdr:colOff>
      <xdr:row>115</xdr:row>
      <xdr:rowOff>96198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E9215260-D86C-4E05-9C8A-93D5631FB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2107525" y="14116050"/>
          <a:ext cx="3134162" cy="6792273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117</xdr:row>
      <xdr:rowOff>0</xdr:rowOff>
    </xdr:from>
    <xdr:to>
      <xdr:col>40</xdr:col>
      <xdr:colOff>124188</xdr:colOff>
      <xdr:row>154</xdr:row>
      <xdr:rowOff>77145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FF76B1E0-8617-4C64-B4AB-EF2E2A4D0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2107525" y="21174075"/>
          <a:ext cx="2600688" cy="6773220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156</xdr:row>
      <xdr:rowOff>0</xdr:rowOff>
    </xdr:from>
    <xdr:to>
      <xdr:col>41</xdr:col>
      <xdr:colOff>438643</xdr:colOff>
      <xdr:row>193</xdr:row>
      <xdr:rowOff>105724</xdr:rowOff>
    </xdr:to>
    <xdr:pic>
      <xdr:nvPicPr>
        <xdr:cNvPr id="61" name="図 60">
          <a:extLst>
            <a:ext uri="{FF2B5EF4-FFF2-40B4-BE49-F238E27FC236}">
              <a16:creationId xmlns:a16="http://schemas.microsoft.com/office/drawing/2014/main" id="{7DD95FDE-92E1-41C8-92F3-CA744A67C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2107525" y="28232100"/>
          <a:ext cx="3534268" cy="6801799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47</xdr:col>
      <xdr:colOff>552873</xdr:colOff>
      <xdr:row>37</xdr:row>
      <xdr:rowOff>105724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89B9B829-18C4-43F4-A107-A30C4F413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6441400" y="0"/>
          <a:ext cx="3029373" cy="6801799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39</xdr:row>
      <xdr:rowOff>0</xdr:rowOff>
    </xdr:from>
    <xdr:to>
      <xdr:col>47</xdr:col>
      <xdr:colOff>28925</xdr:colOff>
      <xdr:row>76</xdr:row>
      <xdr:rowOff>77145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080A6976-0C4E-4E47-A971-E02D985C7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6441400" y="7058025"/>
          <a:ext cx="2505425" cy="6773220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78</xdr:row>
      <xdr:rowOff>0</xdr:rowOff>
    </xdr:from>
    <xdr:to>
      <xdr:col>46</xdr:col>
      <xdr:colOff>600418</xdr:colOff>
      <xdr:row>115</xdr:row>
      <xdr:rowOff>134303</xdr:rowOff>
    </xdr:to>
    <xdr:pic>
      <xdr:nvPicPr>
        <xdr:cNvPr id="63" name="図 62">
          <a:extLst>
            <a:ext uri="{FF2B5EF4-FFF2-40B4-BE49-F238E27FC236}">
              <a16:creationId xmlns:a16="http://schemas.microsoft.com/office/drawing/2014/main" id="{09DE4441-0C5B-4014-AE5C-8F67723A2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6441400" y="14116050"/>
          <a:ext cx="2457793" cy="6830378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117</xdr:row>
      <xdr:rowOff>0</xdr:rowOff>
    </xdr:from>
    <xdr:to>
      <xdr:col>46</xdr:col>
      <xdr:colOff>438470</xdr:colOff>
      <xdr:row>154</xdr:row>
      <xdr:rowOff>77145</xdr:rowOff>
    </xdr:to>
    <xdr:pic>
      <xdr:nvPicPr>
        <xdr:cNvPr id="65" name="図 64">
          <a:extLst>
            <a:ext uri="{FF2B5EF4-FFF2-40B4-BE49-F238E27FC236}">
              <a16:creationId xmlns:a16="http://schemas.microsoft.com/office/drawing/2014/main" id="{ACC4A21C-60D0-4935-A83F-7D67A6F5E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6441400" y="21174075"/>
          <a:ext cx="2295845" cy="6773220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156</xdr:row>
      <xdr:rowOff>0</xdr:rowOff>
    </xdr:from>
    <xdr:to>
      <xdr:col>47</xdr:col>
      <xdr:colOff>409978</xdr:colOff>
      <xdr:row>193</xdr:row>
      <xdr:rowOff>67619</xdr:rowOff>
    </xdr:to>
    <xdr:pic>
      <xdr:nvPicPr>
        <xdr:cNvPr id="67" name="図 66">
          <a:extLst>
            <a:ext uri="{FF2B5EF4-FFF2-40B4-BE49-F238E27FC236}">
              <a16:creationId xmlns:a16="http://schemas.microsoft.com/office/drawing/2014/main" id="{4EFA2B44-322D-481F-9652-33D73743B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6441400" y="28232100"/>
          <a:ext cx="2886478" cy="6763694"/>
        </a:xfrm>
        <a:prstGeom prst="rect">
          <a:avLst/>
        </a:prstGeom>
      </xdr:spPr>
    </xdr:pic>
    <xdr:clientData/>
  </xdr:twoCellAnchor>
  <xdr:twoCellAnchor editAs="oneCell">
    <xdr:from>
      <xdr:col>49</xdr:col>
      <xdr:colOff>0</xdr:colOff>
      <xdr:row>0</xdr:row>
      <xdr:rowOff>0</xdr:rowOff>
    </xdr:from>
    <xdr:to>
      <xdr:col>53</xdr:col>
      <xdr:colOff>352820</xdr:colOff>
      <xdr:row>37</xdr:row>
      <xdr:rowOff>153356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D5C59BED-53BA-4ED3-8275-8E90535EF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30156150" y="0"/>
          <a:ext cx="2829320" cy="6849431"/>
        </a:xfrm>
        <a:prstGeom prst="rect">
          <a:avLst/>
        </a:prstGeom>
      </xdr:spPr>
    </xdr:pic>
    <xdr:clientData/>
  </xdr:twoCellAnchor>
  <xdr:twoCellAnchor editAs="oneCell">
    <xdr:from>
      <xdr:col>49</xdr:col>
      <xdr:colOff>0</xdr:colOff>
      <xdr:row>39</xdr:row>
      <xdr:rowOff>0</xdr:rowOff>
    </xdr:from>
    <xdr:to>
      <xdr:col>55</xdr:col>
      <xdr:colOff>200571</xdr:colOff>
      <xdr:row>76</xdr:row>
      <xdr:rowOff>124777</xdr:rowOff>
    </xdr:to>
    <xdr:pic>
      <xdr:nvPicPr>
        <xdr:cNvPr id="64" name="図 63">
          <a:extLst>
            <a:ext uri="{FF2B5EF4-FFF2-40B4-BE49-F238E27FC236}">
              <a16:creationId xmlns:a16="http://schemas.microsoft.com/office/drawing/2014/main" id="{8A30EA57-9418-4D5D-98DA-60D12A734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30156150" y="7058025"/>
          <a:ext cx="3915321" cy="6820852"/>
        </a:xfrm>
        <a:prstGeom prst="rect">
          <a:avLst/>
        </a:prstGeom>
      </xdr:spPr>
    </xdr:pic>
    <xdr:clientData/>
  </xdr:twoCellAnchor>
  <xdr:twoCellAnchor editAs="oneCell">
    <xdr:from>
      <xdr:col>49</xdr:col>
      <xdr:colOff>0</xdr:colOff>
      <xdr:row>78</xdr:row>
      <xdr:rowOff>0</xdr:rowOff>
    </xdr:from>
    <xdr:to>
      <xdr:col>53</xdr:col>
      <xdr:colOff>324241</xdr:colOff>
      <xdr:row>115</xdr:row>
      <xdr:rowOff>96198</xdr:rowOff>
    </xdr:to>
    <xdr:pic>
      <xdr:nvPicPr>
        <xdr:cNvPr id="68" name="図 67">
          <a:extLst>
            <a:ext uri="{FF2B5EF4-FFF2-40B4-BE49-F238E27FC236}">
              <a16:creationId xmlns:a16="http://schemas.microsoft.com/office/drawing/2014/main" id="{742EB026-66FD-444A-B9B9-25CF047EF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30156150" y="14116050"/>
          <a:ext cx="2800741" cy="6792273"/>
        </a:xfrm>
        <a:prstGeom prst="rect">
          <a:avLst/>
        </a:prstGeom>
      </xdr:spPr>
    </xdr:pic>
    <xdr:clientData/>
  </xdr:twoCellAnchor>
  <xdr:twoCellAnchor editAs="oneCell">
    <xdr:from>
      <xdr:col>49</xdr:col>
      <xdr:colOff>0</xdr:colOff>
      <xdr:row>117</xdr:row>
      <xdr:rowOff>0</xdr:rowOff>
    </xdr:from>
    <xdr:to>
      <xdr:col>53</xdr:col>
      <xdr:colOff>76556</xdr:colOff>
      <xdr:row>154</xdr:row>
      <xdr:rowOff>67619</xdr:rowOff>
    </xdr:to>
    <xdr:pic>
      <xdr:nvPicPr>
        <xdr:cNvPr id="70" name="図 69">
          <a:extLst>
            <a:ext uri="{FF2B5EF4-FFF2-40B4-BE49-F238E27FC236}">
              <a16:creationId xmlns:a16="http://schemas.microsoft.com/office/drawing/2014/main" id="{6F5FAA6C-4005-4B21-B173-408489F14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30156150" y="21174075"/>
          <a:ext cx="2553056" cy="6763694"/>
        </a:xfrm>
        <a:prstGeom prst="rect">
          <a:avLst/>
        </a:prstGeom>
      </xdr:spPr>
    </xdr:pic>
    <xdr:clientData/>
  </xdr:twoCellAnchor>
  <xdr:twoCellAnchor editAs="oneCell">
    <xdr:from>
      <xdr:col>49</xdr:col>
      <xdr:colOff>0</xdr:colOff>
      <xdr:row>156</xdr:row>
      <xdr:rowOff>0</xdr:rowOff>
    </xdr:from>
    <xdr:to>
      <xdr:col>57</xdr:col>
      <xdr:colOff>457955</xdr:colOff>
      <xdr:row>193</xdr:row>
      <xdr:rowOff>10461</xdr:rowOff>
    </xdr:to>
    <xdr:pic>
      <xdr:nvPicPr>
        <xdr:cNvPr id="72" name="図 71">
          <a:extLst>
            <a:ext uri="{FF2B5EF4-FFF2-40B4-BE49-F238E27FC236}">
              <a16:creationId xmlns:a16="http://schemas.microsoft.com/office/drawing/2014/main" id="{1784F7F0-18B3-4F3F-81C0-BEC6651C5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30156150" y="28232100"/>
          <a:ext cx="5410955" cy="6706536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0</xdr:row>
      <xdr:rowOff>0</xdr:rowOff>
    </xdr:from>
    <xdr:to>
      <xdr:col>63</xdr:col>
      <xdr:colOff>362346</xdr:colOff>
      <xdr:row>37</xdr:row>
      <xdr:rowOff>105724</xdr:rowOff>
    </xdr:to>
    <xdr:pic>
      <xdr:nvPicPr>
        <xdr:cNvPr id="66" name="図 65">
          <a:extLst>
            <a:ext uri="{FF2B5EF4-FFF2-40B4-BE49-F238E27FC236}">
              <a16:creationId xmlns:a16="http://schemas.microsoft.com/office/drawing/2014/main" id="{2F758427-26C4-4871-B4A6-CF1F91193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6347400" y="0"/>
          <a:ext cx="2838846" cy="6801799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39</xdr:row>
      <xdr:rowOff>0</xdr:rowOff>
    </xdr:from>
    <xdr:to>
      <xdr:col>66</xdr:col>
      <xdr:colOff>429290</xdr:colOff>
      <xdr:row>76</xdr:row>
      <xdr:rowOff>29514</xdr:rowOff>
    </xdr:to>
    <xdr:pic>
      <xdr:nvPicPr>
        <xdr:cNvPr id="71" name="図 70">
          <a:extLst>
            <a:ext uri="{FF2B5EF4-FFF2-40B4-BE49-F238E27FC236}">
              <a16:creationId xmlns:a16="http://schemas.microsoft.com/office/drawing/2014/main" id="{A738BF5E-1F6E-4E44-B027-9A1787287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36347400" y="7058025"/>
          <a:ext cx="4763165" cy="6725589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78</xdr:row>
      <xdr:rowOff>0</xdr:rowOff>
    </xdr:from>
    <xdr:to>
      <xdr:col>63</xdr:col>
      <xdr:colOff>390925</xdr:colOff>
      <xdr:row>115</xdr:row>
      <xdr:rowOff>105724</xdr:rowOff>
    </xdr:to>
    <xdr:pic>
      <xdr:nvPicPr>
        <xdr:cNvPr id="74" name="図 73">
          <a:extLst>
            <a:ext uri="{FF2B5EF4-FFF2-40B4-BE49-F238E27FC236}">
              <a16:creationId xmlns:a16="http://schemas.microsoft.com/office/drawing/2014/main" id="{DDFDEC69-E8CB-4A2E-A9C9-858196273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36347400" y="14116050"/>
          <a:ext cx="2867425" cy="6801799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117</xdr:row>
      <xdr:rowOff>0</xdr:rowOff>
    </xdr:from>
    <xdr:to>
      <xdr:col>63</xdr:col>
      <xdr:colOff>19398</xdr:colOff>
      <xdr:row>154</xdr:row>
      <xdr:rowOff>48566</xdr:rowOff>
    </xdr:to>
    <xdr:pic>
      <xdr:nvPicPr>
        <xdr:cNvPr id="76" name="図 75">
          <a:extLst>
            <a:ext uri="{FF2B5EF4-FFF2-40B4-BE49-F238E27FC236}">
              <a16:creationId xmlns:a16="http://schemas.microsoft.com/office/drawing/2014/main" id="{753125DC-2B58-4E40-A2C0-EBFF4DB83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36347400" y="21174075"/>
          <a:ext cx="2495898" cy="6744641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156</xdr:row>
      <xdr:rowOff>0</xdr:rowOff>
    </xdr:from>
    <xdr:to>
      <xdr:col>64</xdr:col>
      <xdr:colOff>429117</xdr:colOff>
      <xdr:row>193</xdr:row>
      <xdr:rowOff>96198</xdr:rowOff>
    </xdr:to>
    <xdr:pic>
      <xdr:nvPicPr>
        <xdr:cNvPr id="78" name="図 77">
          <a:extLst>
            <a:ext uri="{FF2B5EF4-FFF2-40B4-BE49-F238E27FC236}">
              <a16:creationId xmlns:a16="http://schemas.microsoft.com/office/drawing/2014/main" id="{4F1E43C5-AC1F-4855-8A2B-A4288E976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36347400" y="28232100"/>
          <a:ext cx="3524742" cy="6792273"/>
        </a:xfrm>
        <a:prstGeom prst="rect">
          <a:avLst/>
        </a:prstGeom>
      </xdr:spPr>
    </xdr:pic>
    <xdr:clientData/>
  </xdr:twoCellAnchor>
  <xdr:twoCellAnchor editAs="oneCell">
    <xdr:from>
      <xdr:col>68</xdr:col>
      <xdr:colOff>0</xdr:colOff>
      <xdr:row>0</xdr:row>
      <xdr:rowOff>0</xdr:rowOff>
    </xdr:from>
    <xdr:to>
      <xdr:col>72</xdr:col>
      <xdr:colOff>581452</xdr:colOff>
      <xdr:row>37</xdr:row>
      <xdr:rowOff>39040</xdr:rowOff>
    </xdr:to>
    <xdr:pic>
      <xdr:nvPicPr>
        <xdr:cNvPr id="73" name="図 72">
          <a:extLst>
            <a:ext uri="{FF2B5EF4-FFF2-40B4-BE49-F238E27FC236}">
              <a16:creationId xmlns:a16="http://schemas.microsoft.com/office/drawing/2014/main" id="{60EE2669-EC6E-4853-90BD-4C362BA6A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41919525" y="0"/>
          <a:ext cx="3057952" cy="6735115"/>
        </a:xfrm>
        <a:prstGeom prst="rect">
          <a:avLst/>
        </a:prstGeom>
      </xdr:spPr>
    </xdr:pic>
    <xdr:clientData/>
  </xdr:twoCellAnchor>
  <xdr:twoCellAnchor editAs="oneCell">
    <xdr:from>
      <xdr:col>68</xdr:col>
      <xdr:colOff>0</xdr:colOff>
      <xdr:row>39</xdr:row>
      <xdr:rowOff>0</xdr:rowOff>
    </xdr:from>
    <xdr:to>
      <xdr:col>73</xdr:col>
      <xdr:colOff>429117</xdr:colOff>
      <xdr:row>75</xdr:row>
      <xdr:rowOff>105699</xdr:rowOff>
    </xdr:to>
    <xdr:pic>
      <xdr:nvPicPr>
        <xdr:cNvPr id="77" name="図 76">
          <a:extLst>
            <a:ext uri="{FF2B5EF4-FFF2-40B4-BE49-F238E27FC236}">
              <a16:creationId xmlns:a16="http://schemas.microsoft.com/office/drawing/2014/main" id="{2630A8E1-8A8B-488F-BCE9-B65F5BFB7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41919525" y="7058025"/>
          <a:ext cx="3524742" cy="6620799"/>
        </a:xfrm>
        <a:prstGeom prst="rect">
          <a:avLst/>
        </a:prstGeom>
      </xdr:spPr>
    </xdr:pic>
    <xdr:clientData/>
  </xdr:twoCellAnchor>
  <xdr:twoCellAnchor editAs="oneCell">
    <xdr:from>
      <xdr:col>68</xdr:col>
      <xdr:colOff>0</xdr:colOff>
      <xdr:row>117</xdr:row>
      <xdr:rowOff>0</xdr:rowOff>
    </xdr:from>
    <xdr:to>
      <xdr:col>73</xdr:col>
      <xdr:colOff>105222</xdr:colOff>
      <xdr:row>153</xdr:row>
      <xdr:rowOff>153331</xdr:rowOff>
    </xdr:to>
    <xdr:pic>
      <xdr:nvPicPr>
        <xdr:cNvPr id="80" name="図 79">
          <a:extLst>
            <a:ext uri="{FF2B5EF4-FFF2-40B4-BE49-F238E27FC236}">
              <a16:creationId xmlns:a16="http://schemas.microsoft.com/office/drawing/2014/main" id="{87501248-D2B4-453F-8A2B-2477AA166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41919525" y="21174075"/>
          <a:ext cx="3200847" cy="6668431"/>
        </a:xfrm>
        <a:prstGeom prst="rect">
          <a:avLst/>
        </a:prstGeom>
      </xdr:spPr>
    </xdr:pic>
    <xdr:clientData/>
  </xdr:twoCellAnchor>
  <xdr:twoCellAnchor editAs="oneCell">
    <xdr:from>
      <xdr:col>68</xdr:col>
      <xdr:colOff>0</xdr:colOff>
      <xdr:row>78</xdr:row>
      <xdr:rowOff>0</xdr:rowOff>
    </xdr:from>
    <xdr:to>
      <xdr:col>72</xdr:col>
      <xdr:colOff>9872</xdr:colOff>
      <xdr:row>114</xdr:row>
      <xdr:rowOff>143804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890267D3-B920-4D1E-954C-2E9B5D634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41919525" y="14116050"/>
          <a:ext cx="2486372" cy="6658904"/>
        </a:xfrm>
        <a:prstGeom prst="rect">
          <a:avLst/>
        </a:prstGeom>
      </xdr:spPr>
    </xdr:pic>
    <xdr:clientData/>
  </xdr:twoCellAnchor>
  <xdr:twoCellAnchor editAs="oneCell">
    <xdr:from>
      <xdr:col>68</xdr:col>
      <xdr:colOff>0</xdr:colOff>
      <xdr:row>156</xdr:row>
      <xdr:rowOff>0</xdr:rowOff>
    </xdr:from>
    <xdr:to>
      <xdr:col>73</xdr:col>
      <xdr:colOff>314801</xdr:colOff>
      <xdr:row>192</xdr:row>
      <xdr:rowOff>143804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7FCF53E8-E9AD-41CE-865A-7E755FF8B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41919525" y="28232100"/>
          <a:ext cx="3410426" cy="6658904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0</xdr:row>
      <xdr:rowOff>0</xdr:rowOff>
    </xdr:from>
    <xdr:to>
      <xdr:col>79</xdr:col>
      <xdr:colOff>190872</xdr:colOff>
      <xdr:row>36</xdr:row>
      <xdr:rowOff>172383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B4970D96-0DC8-4852-888A-6BE3C78CE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46253400" y="0"/>
          <a:ext cx="2667372" cy="6687483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39</xdr:row>
      <xdr:rowOff>0</xdr:rowOff>
    </xdr:from>
    <xdr:to>
      <xdr:col>82</xdr:col>
      <xdr:colOff>353079</xdr:colOff>
      <xdr:row>75</xdr:row>
      <xdr:rowOff>153331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E6DA4140-5A10-4B76-BF6E-62CD6EFA3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46253400" y="7058025"/>
          <a:ext cx="4686954" cy="6668431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78</xdr:row>
      <xdr:rowOff>0</xdr:rowOff>
    </xdr:from>
    <xdr:to>
      <xdr:col>79</xdr:col>
      <xdr:colOff>600504</xdr:colOff>
      <xdr:row>115</xdr:row>
      <xdr:rowOff>19987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49B914E3-8A6D-4A3B-A140-F2D621018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46253400" y="14116050"/>
          <a:ext cx="3077004" cy="6716062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117</xdr:row>
      <xdr:rowOff>0</xdr:rowOff>
    </xdr:from>
    <xdr:to>
      <xdr:col>81</xdr:col>
      <xdr:colOff>467309</xdr:colOff>
      <xdr:row>154</xdr:row>
      <xdr:rowOff>935</xdr:rowOff>
    </xdr:to>
    <xdr:pic>
      <xdr:nvPicPr>
        <xdr:cNvPr id="62" name="図 61">
          <a:extLst>
            <a:ext uri="{FF2B5EF4-FFF2-40B4-BE49-F238E27FC236}">
              <a16:creationId xmlns:a16="http://schemas.microsoft.com/office/drawing/2014/main" id="{EC1EFBC8-E741-4FB6-AFF3-8344BD983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46253400" y="21174075"/>
          <a:ext cx="4182059" cy="6697010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156</xdr:row>
      <xdr:rowOff>0</xdr:rowOff>
    </xdr:from>
    <xdr:to>
      <xdr:col>79</xdr:col>
      <xdr:colOff>514767</xdr:colOff>
      <xdr:row>192</xdr:row>
      <xdr:rowOff>153331</xdr:rowOff>
    </xdr:to>
    <xdr:pic>
      <xdr:nvPicPr>
        <xdr:cNvPr id="75" name="図 74">
          <a:extLst>
            <a:ext uri="{FF2B5EF4-FFF2-40B4-BE49-F238E27FC236}">
              <a16:creationId xmlns:a16="http://schemas.microsoft.com/office/drawing/2014/main" id="{7B4D947C-DCEA-41D1-931E-0910EEF1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46253400" y="28232100"/>
          <a:ext cx="2991267" cy="6668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tabSelected="1" zoomScaleNormal="100" workbookViewId="0">
      <pane ySplit="3648" topLeftCell="A15" activePane="bottomLeft"/>
      <selection activeCell="S1" sqref="S1:S1048576"/>
      <selection pane="bottomLeft" activeCell="A15" sqref="A15"/>
    </sheetView>
  </sheetViews>
  <sheetFormatPr defaultRowHeight="18" x14ac:dyDescent="0.45"/>
  <cols>
    <col min="1" max="1" width="4.8984375" customWidth="1"/>
    <col min="2" max="2" width="16.09765625" customWidth="1"/>
    <col min="3" max="3" width="10.59765625" customWidth="1"/>
    <col min="4" max="6" width="8.19921875" customWidth="1"/>
    <col min="7" max="7" width="9.8984375" customWidth="1"/>
    <col min="10" max="15" width="7.69921875" customWidth="1"/>
    <col min="16" max="16" width="0" hidden="1" customWidth="1"/>
  </cols>
  <sheetData>
    <row r="1" spans="1:18" x14ac:dyDescent="0.45">
      <c r="A1" s="1" t="s">
        <v>7</v>
      </c>
      <c r="C1" t="s">
        <v>33</v>
      </c>
      <c r="D1" s="57"/>
      <c r="E1" s="57"/>
      <c r="F1" s="57"/>
    </row>
    <row r="2" spans="1:18" x14ac:dyDescent="0.45">
      <c r="A2" s="1" t="s">
        <v>8</v>
      </c>
      <c r="C2" t="s">
        <v>34</v>
      </c>
      <c r="D2" s="57"/>
      <c r="E2" s="57"/>
      <c r="F2" s="57"/>
    </row>
    <row r="3" spans="1:18" x14ac:dyDescent="0.45">
      <c r="A3" s="1" t="s">
        <v>10</v>
      </c>
      <c r="C3" s="27">
        <v>100000</v>
      </c>
      <c r="D3" s="57"/>
      <c r="E3" s="57"/>
      <c r="F3" s="57"/>
    </row>
    <row r="4" spans="1:18" x14ac:dyDescent="0.45">
      <c r="A4" s="1" t="s">
        <v>11</v>
      </c>
      <c r="C4" s="27" t="s">
        <v>35</v>
      </c>
      <c r="D4" s="57"/>
      <c r="E4" s="57"/>
      <c r="F4" s="57"/>
    </row>
    <row r="5" spans="1:18" x14ac:dyDescent="0.45">
      <c r="A5" s="1"/>
      <c r="C5" s="27" t="s">
        <v>36</v>
      </c>
      <c r="D5" s="57"/>
      <c r="E5" s="57"/>
      <c r="F5" s="57"/>
    </row>
    <row r="6" spans="1:18" ht="18.600000000000001" thickBot="1" x14ac:dyDescent="0.5">
      <c r="A6" s="1" t="s">
        <v>12</v>
      </c>
      <c r="C6" s="27" t="s">
        <v>31</v>
      </c>
      <c r="D6" s="57"/>
      <c r="E6" s="57"/>
      <c r="F6" s="57"/>
    </row>
    <row r="7" spans="1:18" ht="18.600000000000001" thickBot="1" x14ac:dyDescent="0.5">
      <c r="A7" s="22" t="s">
        <v>0</v>
      </c>
      <c r="B7" s="22" t="s">
        <v>1</v>
      </c>
      <c r="C7" s="22" t="s">
        <v>1</v>
      </c>
      <c r="D7" s="40" t="s">
        <v>22</v>
      </c>
      <c r="E7" s="23"/>
      <c r="F7" s="24"/>
      <c r="G7" s="95" t="s">
        <v>3</v>
      </c>
      <c r="H7" s="96"/>
      <c r="I7" s="105"/>
      <c r="J7" s="102">
        <v>2</v>
      </c>
      <c r="K7" s="103"/>
      <c r="L7" s="104"/>
      <c r="M7" s="95" t="s">
        <v>21</v>
      </c>
      <c r="N7" s="96"/>
      <c r="O7" s="105"/>
      <c r="P7" s="77"/>
      <c r="Q7" t="s">
        <v>87</v>
      </c>
    </row>
    <row r="8" spans="1:18" ht="18.600000000000001" thickBot="1" x14ac:dyDescent="0.5">
      <c r="A8" s="25"/>
      <c r="B8" s="25" t="s">
        <v>2</v>
      </c>
      <c r="C8" s="47" t="s">
        <v>26</v>
      </c>
      <c r="D8" s="13">
        <v>1.27</v>
      </c>
      <c r="E8" s="14">
        <v>1.5</v>
      </c>
      <c r="F8" s="15">
        <v>2</v>
      </c>
      <c r="G8" s="13">
        <v>1.27</v>
      </c>
      <c r="H8" s="14">
        <v>1.5</v>
      </c>
      <c r="I8" s="15">
        <v>2</v>
      </c>
      <c r="J8" s="13">
        <v>1.27</v>
      </c>
      <c r="K8" s="14">
        <v>1.5</v>
      </c>
      <c r="L8" s="15">
        <v>2</v>
      </c>
      <c r="M8" s="13">
        <v>1.27</v>
      </c>
      <c r="N8" s="14">
        <v>1.5</v>
      </c>
      <c r="O8" s="15">
        <v>2</v>
      </c>
      <c r="P8" s="77"/>
      <c r="Q8" t="s">
        <v>88</v>
      </c>
      <c r="R8" t="s">
        <v>89</v>
      </c>
    </row>
    <row r="9" spans="1:18" ht="18.600000000000001" thickBot="1" x14ac:dyDescent="0.5">
      <c r="A9" s="26" t="s">
        <v>9</v>
      </c>
      <c r="B9" s="12"/>
      <c r="C9" s="41"/>
      <c r="D9" s="17"/>
      <c r="E9" s="16"/>
      <c r="F9" s="18"/>
      <c r="G9" s="19">
        <f>C3</f>
        <v>100000</v>
      </c>
      <c r="H9" s="20">
        <f>C3</f>
        <v>100000</v>
      </c>
      <c r="I9" s="21">
        <f>C3</f>
        <v>100000</v>
      </c>
      <c r="J9" s="99">
        <f>J7</f>
        <v>2</v>
      </c>
      <c r="K9" s="100"/>
      <c r="L9" s="101"/>
      <c r="M9" s="106"/>
      <c r="N9" s="100"/>
      <c r="O9" s="101"/>
      <c r="P9" s="77"/>
    </row>
    <row r="10" spans="1:18" x14ac:dyDescent="0.45">
      <c r="A10" s="9">
        <v>1</v>
      </c>
      <c r="B10" s="58" t="s">
        <v>37</v>
      </c>
      <c r="C10" s="60">
        <v>1</v>
      </c>
      <c r="D10" s="65">
        <v>1.27</v>
      </c>
      <c r="E10" s="66">
        <v>1.5</v>
      </c>
      <c r="F10" s="67">
        <v>2</v>
      </c>
      <c r="G10" s="69">
        <f>IF(D10="","",G9+M10)</f>
        <v>102540</v>
      </c>
      <c r="H10" s="69">
        <f t="shared" ref="H10:I25" si="0">IF(E10="","",H9+N10)</f>
        <v>103000</v>
      </c>
      <c r="I10" s="69">
        <f t="shared" si="0"/>
        <v>104000</v>
      </c>
      <c r="J10" s="70">
        <f t="shared" ref="J10:L41" si="1">IF(G9="","",G9*$J$7/100)</f>
        <v>2000</v>
      </c>
      <c r="K10" s="71">
        <f t="shared" si="1"/>
        <v>2000</v>
      </c>
      <c r="L10" s="72">
        <f t="shared" si="1"/>
        <v>2000</v>
      </c>
      <c r="M10" s="70">
        <f>IF(D10="","",J10*D10)</f>
        <v>2540</v>
      </c>
      <c r="N10" s="71">
        <f>IF(E10="","",K10*E10)</f>
        <v>3000</v>
      </c>
      <c r="O10" s="72">
        <f>IF(F10="","",L10*F10)</f>
        <v>4000</v>
      </c>
      <c r="P10" s="77">
        <f>IF($B10="","",DATE(MID($B10,1,4),MID($B10,6,2),MID($B10,9,2)))</f>
        <v>42044</v>
      </c>
      <c r="Q10" s="38" t="s">
        <v>92</v>
      </c>
      <c r="R10" s="38" t="s">
        <v>92</v>
      </c>
    </row>
    <row r="11" spans="1:18" x14ac:dyDescent="0.45">
      <c r="A11" s="9">
        <v>2</v>
      </c>
      <c r="B11" s="59" t="s">
        <v>38</v>
      </c>
      <c r="C11" s="61">
        <v>2</v>
      </c>
      <c r="D11" s="62">
        <v>1.27</v>
      </c>
      <c r="E11" s="63">
        <v>1.5</v>
      </c>
      <c r="F11" s="64">
        <v>2</v>
      </c>
      <c r="G11" s="73">
        <f t="shared" ref="G11:I26" si="2">IF(D11="","",G10+M11)</f>
        <v>105144.516</v>
      </c>
      <c r="H11" s="73">
        <f t="shared" si="0"/>
        <v>106090</v>
      </c>
      <c r="I11" s="73">
        <f t="shared" si="0"/>
        <v>108160</v>
      </c>
      <c r="J11" s="74">
        <f t="shared" si="1"/>
        <v>2050.8000000000002</v>
      </c>
      <c r="K11" s="75">
        <f t="shared" si="1"/>
        <v>2060</v>
      </c>
      <c r="L11" s="76">
        <f t="shared" si="1"/>
        <v>2080</v>
      </c>
      <c r="M11" s="74">
        <f t="shared" ref="M11:O26" si="3">IF(D11="","",J11*D11)</f>
        <v>2604.5160000000001</v>
      </c>
      <c r="N11" s="75">
        <f t="shared" si="3"/>
        <v>3090</v>
      </c>
      <c r="O11" s="76">
        <f t="shared" si="3"/>
        <v>4160</v>
      </c>
      <c r="P11" s="77">
        <f t="shared" ref="P11:P59" si="4">IF($B11="","",DATE(MID($B11,1,4),MID($B11,6,2),MID($B11,9,2)))</f>
        <v>42087</v>
      </c>
      <c r="Q11" s="38" t="s">
        <v>90</v>
      </c>
      <c r="R11" s="38" t="s">
        <v>90</v>
      </c>
    </row>
    <row r="12" spans="1:18" x14ac:dyDescent="0.45">
      <c r="A12" s="9">
        <v>3</v>
      </c>
      <c r="B12" s="59" t="s">
        <v>39</v>
      </c>
      <c r="C12" s="61">
        <v>2</v>
      </c>
      <c r="D12" s="62">
        <v>1.27</v>
      </c>
      <c r="E12" s="63">
        <v>1.5</v>
      </c>
      <c r="F12" s="64">
        <v>2</v>
      </c>
      <c r="G12" s="73">
        <f t="shared" si="2"/>
        <v>107815.18670640001</v>
      </c>
      <c r="H12" s="73">
        <f t="shared" si="0"/>
        <v>109272.7</v>
      </c>
      <c r="I12" s="73">
        <f t="shared" si="0"/>
        <v>112486.39999999999</v>
      </c>
      <c r="J12" s="74">
        <f t="shared" si="1"/>
        <v>2102.89032</v>
      </c>
      <c r="K12" s="75">
        <f t="shared" si="1"/>
        <v>2121.8000000000002</v>
      </c>
      <c r="L12" s="76">
        <f t="shared" si="1"/>
        <v>2163.1999999999998</v>
      </c>
      <c r="M12" s="74">
        <f t="shared" si="3"/>
        <v>2670.6707064000002</v>
      </c>
      <c r="N12" s="75">
        <f t="shared" si="3"/>
        <v>3182.7000000000003</v>
      </c>
      <c r="O12" s="76">
        <f t="shared" si="3"/>
        <v>4326.3999999999996</v>
      </c>
      <c r="P12" s="77">
        <f t="shared" si="4"/>
        <v>42096</v>
      </c>
      <c r="Q12" s="94" t="s">
        <v>91</v>
      </c>
      <c r="R12" s="94" t="s">
        <v>91</v>
      </c>
    </row>
    <row r="13" spans="1:18" x14ac:dyDescent="0.45">
      <c r="A13" s="9">
        <v>4</v>
      </c>
      <c r="B13" s="59" t="s">
        <v>40</v>
      </c>
      <c r="C13" s="61">
        <v>2</v>
      </c>
      <c r="D13" s="62">
        <v>1.27</v>
      </c>
      <c r="E13" s="63">
        <v>-1</v>
      </c>
      <c r="F13" s="64">
        <v>-1</v>
      </c>
      <c r="G13" s="73">
        <f t="shared" si="2"/>
        <v>110553.69244874257</v>
      </c>
      <c r="H13" s="73">
        <f t="shared" si="0"/>
        <v>107087.246</v>
      </c>
      <c r="I13" s="73">
        <f t="shared" si="0"/>
        <v>110236.67199999999</v>
      </c>
      <c r="J13" s="74">
        <f t="shared" si="1"/>
        <v>2156.3037341280001</v>
      </c>
      <c r="K13" s="75">
        <f t="shared" si="1"/>
        <v>2185.4539999999997</v>
      </c>
      <c r="L13" s="76">
        <f t="shared" si="1"/>
        <v>2249.7280000000001</v>
      </c>
      <c r="M13" s="74">
        <f t="shared" si="3"/>
        <v>2738.5057423425601</v>
      </c>
      <c r="N13" s="75">
        <f t="shared" si="3"/>
        <v>-2185.4539999999997</v>
      </c>
      <c r="O13" s="76">
        <f t="shared" si="3"/>
        <v>-2249.7280000000001</v>
      </c>
      <c r="P13" s="77">
        <f t="shared" si="4"/>
        <v>42108</v>
      </c>
      <c r="Q13" s="38" t="s">
        <v>90</v>
      </c>
      <c r="R13" s="38" t="s">
        <v>90</v>
      </c>
    </row>
    <row r="14" spans="1:18" x14ac:dyDescent="0.45">
      <c r="A14" s="9">
        <v>5</v>
      </c>
      <c r="B14" s="59" t="s">
        <v>41</v>
      </c>
      <c r="C14" s="61">
        <v>1</v>
      </c>
      <c r="D14" s="62">
        <v>1.27</v>
      </c>
      <c r="E14" s="63">
        <v>1.5</v>
      </c>
      <c r="F14" s="64">
        <v>2</v>
      </c>
      <c r="G14" s="73">
        <f>IF(D14="","",G13+M14)</f>
        <v>113361.75623694064</v>
      </c>
      <c r="H14" s="73">
        <f t="shared" si="0"/>
        <v>110299.86338</v>
      </c>
      <c r="I14" s="73">
        <f>IF(F14="","",I13+O14)</f>
        <v>114646.13887999998</v>
      </c>
      <c r="J14" s="74">
        <f t="shared" si="1"/>
        <v>2211.0738489748514</v>
      </c>
      <c r="K14" s="75">
        <f t="shared" si="1"/>
        <v>2141.7449200000001</v>
      </c>
      <c r="L14" s="76">
        <f t="shared" si="1"/>
        <v>2204.73344</v>
      </c>
      <c r="M14" s="74">
        <f t="shared" si="3"/>
        <v>2808.0637881980615</v>
      </c>
      <c r="N14" s="75">
        <f t="shared" si="3"/>
        <v>3212.6173800000001</v>
      </c>
      <c r="O14" s="76">
        <f t="shared" si="3"/>
        <v>4409.4668799999999</v>
      </c>
      <c r="P14" s="77">
        <f t="shared" si="4"/>
        <v>42153</v>
      </c>
      <c r="Q14" s="38" t="s">
        <v>92</v>
      </c>
      <c r="R14" s="38" t="s">
        <v>92</v>
      </c>
    </row>
    <row r="15" spans="1:18" x14ac:dyDescent="0.45">
      <c r="A15" s="9">
        <v>6</v>
      </c>
      <c r="B15" s="59" t="s">
        <v>42</v>
      </c>
      <c r="C15" s="61">
        <v>2</v>
      </c>
      <c r="D15" s="62">
        <v>1.27</v>
      </c>
      <c r="E15" s="63">
        <v>1.5</v>
      </c>
      <c r="F15" s="64">
        <v>-1</v>
      </c>
      <c r="G15" s="73">
        <f t="shared" si="2"/>
        <v>116241.14484535893</v>
      </c>
      <c r="H15" s="73">
        <f t="shared" si="0"/>
        <v>113608.8592814</v>
      </c>
      <c r="I15" s="73">
        <f t="shared" si="0"/>
        <v>112353.21610239998</v>
      </c>
      <c r="J15" s="74">
        <f t="shared" si="1"/>
        <v>2267.2351247388128</v>
      </c>
      <c r="K15" s="75">
        <f t="shared" si="1"/>
        <v>2205.9972675999998</v>
      </c>
      <c r="L15" s="76">
        <f t="shared" si="1"/>
        <v>2292.9227775999998</v>
      </c>
      <c r="M15" s="74">
        <f t="shared" si="3"/>
        <v>2879.3886084182923</v>
      </c>
      <c r="N15" s="75">
        <f t="shared" si="3"/>
        <v>3308.9959013999996</v>
      </c>
      <c r="O15" s="76">
        <f t="shared" si="3"/>
        <v>-2292.9227775999998</v>
      </c>
      <c r="P15" s="77">
        <f t="shared" si="4"/>
        <v>42174</v>
      </c>
      <c r="Q15" s="38" t="s">
        <v>90</v>
      </c>
      <c r="R15" s="38" t="s">
        <v>90</v>
      </c>
    </row>
    <row r="16" spans="1:18" x14ac:dyDescent="0.45">
      <c r="A16" s="9">
        <v>7</v>
      </c>
      <c r="B16" s="59" t="s">
        <v>43</v>
      </c>
      <c r="C16" s="61">
        <v>1</v>
      </c>
      <c r="D16" s="62">
        <v>-1</v>
      </c>
      <c r="E16" s="63">
        <v>-1</v>
      </c>
      <c r="F16" s="64">
        <v>-1</v>
      </c>
      <c r="G16" s="73">
        <f t="shared" si="2"/>
        <v>113916.32194845175</v>
      </c>
      <c r="H16" s="73">
        <f t="shared" si="0"/>
        <v>111336.682095772</v>
      </c>
      <c r="I16" s="73">
        <f t="shared" si="0"/>
        <v>110106.15178035198</v>
      </c>
      <c r="J16" s="74">
        <f t="shared" si="1"/>
        <v>2324.8228969071783</v>
      </c>
      <c r="K16" s="75">
        <f t="shared" si="1"/>
        <v>2272.1771856280002</v>
      </c>
      <c r="L16" s="76">
        <f t="shared" si="1"/>
        <v>2247.0643220479997</v>
      </c>
      <c r="M16" s="74">
        <f t="shared" si="3"/>
        <v>-2324.8228969071783</v>
      </c>
      <c r="N16" s="75">
        <f t="shared" si="3"/>
        <v>-2272.1771856280002</v>
      </c>
      <c r="O16" s="76">
        <f t="shared" si="3"/>
        <v>-2247.0643220479997</v>
      </c>
      <c r="P16" s="77">
        <f t="shared" si="4"/>
        <v>42187</v>
      </c>
      <c r="Q16" s="38" t="s">
        <v>92</v>
      </c>
      <c r="R16" s="38" t="s">
        <v>92</v>
      </c>
    </row>
    <row r="17" spans="1:18" x14ac:dyDescent="0.45">
      <c r="A17" s="9">
        <v>8</v>
      </c>
      <c r="B17" s="59" t="s">
        <v>44</v>
      </c>
      <c r="C17" s="61">
        <v>2</v>
      </c>
      <c r="D17" s="62">
        <v>1.27</v>
      </c>
      <c r="E17" s="63">
        <v>1.5</v>
      </c>
      <c r="F17" s="64">
        <v>2</v>
      </c>
      <c r="G17" s="73">
        <f t="shared" si="2"/>
        <v>116809.79652594242</v>
      </c>
      <c r="H17" s="73">
        <f t="shared" si="0"/>
        <v>114676.78255864517</v>
      </c>
      <c r="I17" s="73">
        <f t="shared" si="0"/>
        <v>114510.39785156606</v>
      </c>
      <c r="J17" s="74">
        <f t="shared" si="1"/>
        <v>2278.3264389690348</v>
      </c>
      <c r="K17" s="75">
        <f t="shared" si="1"/>
        <v>2226.7336419154399</v>
      </c>
      <c r="L17" s="76">
        <f t="shared" si="1"/>
        <v>2202.1230356070396</v>
      </c>
      <c r="M17" s="74">
        <f t="shared" si="3"/>
        <v>2893.4745774906742</v>
      </c>
      <c r="N17" s="75">
        <f t="shared" si="3"/>
        <v>3340.1004628731598</v>
      </c>
      <c r="O17" s="76">
        <f t="shared" si="3"/>
        <v>4404.2460712140792</v>
      </c>
      <c r="P17" s="77">
        <f t="shared" si="4"/>
        <v>42191</v>
      </c>
      <c r="Q17" s="38" t="s">
        <v>90</v>
      </c>
      <c r="R17" s="94" t="s">
        <v>91</v>
      </c>
    </row>
    <row r="18" spans="1:18" x14ac:dyDescent="0.45">
      <c r="A18" s="9">
        <v>9</v>
      </c>
      <c r="B18" s="59" t="s">
        <v>45</v>
      </c>
      <c r="C18" s="61">
        <v>1</v>
      </c>
      <c r="D18" s="62">
        <v>1.27</v>
      </c>
      <c r="E18" s="63">
        <v>1.5</v>
      </c>
      <c r="F18" s="64">
        <v>2</v>
      </c>
      <c r="G18" s="73">
        <f t="shared" si="2"/>
        <v>119776.76535770136</v>
      </c>
      <c r="H18" s="73">
        <f t="shared" si="0"/>
        <v>118117.08603540451</v>
      </c>
      <c r="I18" s="73">
        <f t="shared" si="0"/>
        <v>119090.8137656287</v>
      </c>
      <c r="J18" s="74">
        <f t="shared" si="1"/>
        <v>2336.1959305188484</v>
      </c>
      <c r="K18" s="75">
        <f t="shared" si="1"/>
        <v>2293.5356511729033</v>
      </c>
      <c r="L18" s="76">
        <f t="shared" si="1"/>
        <v>2290.2079570313213</v>
      </c>
      <c r="M18" s="74">
        <f t="shared" si="3"/>
        <v>2966.9688317589375</v>
      </c>
      <c r="N18" s="75">
        <f t="shared" si="3"/>
        <v>3440.3034767593549</v>
      </c>
      <c r="O18" s="76">
        <f t="shared" si="3"/>
        <v>4580.4159140626425</v>
      </c>
      <c r="P18" s="77">
        <f t="shared" si="4"/>
        <v>42202</v>
      </c>
      <c r="Q18" s="38" t="s">
        <v>92</v>
      </c>
      <c r="R18" s="38" t="s">
        <v>92</v>
      </c>
    </row>
    <row r="19" spans="1:18" x14ac:dyDescent="0.45">
      <c r="A19" s="9">
        <v>10</v>
      </c>
      <c r="B19" s="59" t="s">
        <v>46</v>
      </c>
      <c r="C19" s="61">
        <v>1</v>
      </c>
      <c r="D19" s="62">
        <v>-1</v>
      </c>
      <c r="E19" s="63">
        <v>-1</v>
      </c>
      <c r="F19" s="64">
        <v>-1</v>
      </c>
      <c r="G19" s="73">
        <f t="shared" si="2"/>
        <v>117381.23005054732</v>
      </c>
      <c r="H19" s="73">
        <f t="shared" si="0"/>
        <v>115754.74431469642</v>
      </c>
      <c r="I19" s="73">
        <f t="shared" si="0"/>
        <v>116708.99749031612</v>
      </c>
      <c r="J19" s="74">
        <f t="shared" si="1"/>
        <v>2395.5353071540271</v>
      </c>
      <c r="K19" s="75">
        <f t="shared" si="1"/>
        <v>2362.3417207080902</v>
      </c>
      <c r="L19" s="76">
        <f t="shared" si="1"/>
        <v>2381.8162753125739</v>
      </c>
      <c r="M19" s="74">
        <f t="shared" si="3"/>
        <v>-2395.5353071540271</v>
      </c>
      <c r="N19" s="75">
        <f t="shared" si="3"/>
        <v>-2362.3417207080902</v>
      </c>
      <c r="O19" s="76">
        <f t="shared" si="3"/>
        <v>-2381.8162753125739</v>
      </c>
      <c r="P19" s="77">
        <f t="shared" si="4"/>
        <v>42214</v>
      </c>
      <c r="Q19" s="38" t="s">
        <v>92</v>
      </c>
      <c r="R19" s="94" t="s">
        <v>91</v>
      </c>
    </row>
    <row r="20" spans="1:18" x14ac:dyDescent="0.45">
      <c r="A20" s="9">
        <v>11</v>
      </c>
      <c r="B20" s="59" t="s">
        <v>47</v>
      </c>
      <c r="C20" s="61">
        <v>2</v>
      </c>
      <c r="D20" s="62">
        <v>1.27</v>
      </c>
      <c r="E20" s="63">
        <v>1.5</v>
      </c>
      <c r="F20" s="64">
        <v>2</v>
      </c>
      <c r="G20" s="73">
        <f t="shared" si="2"/>
        <v>120362.71329383123</v>
      </c>
      <c r="H20" s="73">
        <f t="shared" si="0"/>
        <v>119227.38664413731</v>
      </c>
      <c r="I20" s="73">
        <f t="shared" si="0"/>
        <v>121377.35738992876</v>
      </c>
      <c r="J20" s="74">
        <f t="shared" si="1"/>
        <v>2347.6246010109467</v>
      </c>
      <c r="K20" s="75">
        <f t="shared" si="1"/>
        <v>2315.0948862939285</v>
      </c>
      <c r="L20" s="76">
        <f t="shared" si="1"/>
        <v>2334.1799498063224</v>
      </c>
      <c r="M20" s="74">
        <f t="shared" si="3"/>
        <v>2981.4832432839021</v>
      </c>
      <c r="N20" s="75">
        <f t="shared" si="3"/>
        <v>3472.6423294408928</v>
      </c>
      <c r="O20" s="76">
        <f t="shared" si="3"/>
        <v>4668.3598996126448</v>
      </c>
      <c r="P20" s="77">
        <f t="shared" si="4"/>
        <v>42236</v>
      </c>
      <c r="Q20" s="38" t="s">
        <v>90</v>
      </c>
      <c r="R20" s="38" t="s">
        <v>90</v>
      </c>
    </row>
    <row r="21" spans="1:18" x14ac:dyDescent="0.45">
      <c r="A21" s="9">
        <v>12</v>
      </c>
      <c r="B21" s="59" t="s">
        <v>48</v>
      </c>
      <c r="C21" s="61">
        <v>1</v>
      </c>
      <c r="D21" s="62">
        <v>-1</v>
      </c>
      <c r="E21" s="63">
        <v>-1</v>
      </c>
      <c r="F21" s="64">
        <v>-1</v>
      </c>
      <c r="G21" s="73">
        <f t="shared" si="2"/>
        <v>117955.45902795461</v>
      </c>
      <c r="H21" s="73">
        <f t="shared" si="0"/>
        <v>116842.83891125457</v>
      </c>
      <c r="I21" s="73">
        <f t="shared" si="0"/>
        <v>118949.81024213019</v>
      </c>
      <c r="J21" s="74">
        <f t="shared" si="1"/>
        <v>2407.2542658766247</v>
      </c>
      <c r="K21" s="75">
        <f t="shared" si="1"/>
        <v>2384.547732882746</v>
      </c>
      <c r="L21" s="76">
        <f t="shared" si="1"/>
        <v>2427.5471477985752</v>
      </c>
      <c r="M21" s="74">
        <f t="shared" si="3"/>
        <v>-2407.2542658766247</v>
      </c>
      <c r="N21" s="75">
        <f t="shared" si="3"/>
        <v>-2384.547732882746</v>
      </c>
      <c r="O21" s="76">
        <f t="shared" si="3"/>
        <v>-2427.5471477985752</v>
      </c>
      <c r="P21" s="77">
        <f t="shared" si="4"/>
        <v>42317</v>
      </c>
      <c r="Q21" s="38" t="s">
        <v>92</v>
      </c>
      <c r="R21" s="38" t="s">
        <v>92</v>
      </c>
    </row>
    <row r="22" spans="1:18" x14ac:dyDescent="0.45">
      <c r="A22" s="9">
        <v>13</v>
      </c>
      <c r="B22" s="59" t="s">
        <v>49</v>
      </c>
      <c r="C22" s="61">
        <v>2</v>
      </c>
      <c r="D22" s="62">
        <v>1.27</v>
      </c>
      <c r="E22" s="63">
        <v>1.5</v>
      </c>
      <c r="F22" s="64">
        <v>2</v>
      </c>
      <c r="G22" s="73">
        <f t="shared" si="2"/>
        <v>120951.52768726466</v>
      </c>
      <c r="H22" s="73">
        <f t="shared" si="0"/>
        <v>120348.12407859221</v>
      </c>
      <c r="I22" s="73">
        <f t="shared" si="0"/>
        <v>123707.80265181539</v>
      </c>
      <c r="J22" s="74">
        <f t="shared" si="1"/>
        <v>2359.1091805590922</v>
      </c>
      <c r="K22" s="75">
        <f t="shared" si="1"/>
        <v>2336.8567782250916</v>
      </c>
      <c r="L22" s="76">
        <f t="shared" si="1"/>
        <v>2378.9962048426037</v>
      </c>
      <c r="M22" s="74">
        <f t="shared" si="3"/>
        <v>2996.0686593100472</v>
      </c>
      <c r="N22" s="75">
        <f t="shared" si="3"/>
        <v>3505.2851673376372</v>
      </c>
      <c r="O22" s="76">
        <f t="shared" si="3"/>
        <v>4757.9924096852073</v>
      </c>
      <c r="P22" s="77">
        <f t="shared" si="4"/>
        <v>42360</v>
      </c>
      <c r="Q22" s="38" t="s">
        <v>90</v>
      </c>
      <c r="R22" s="38" t="s">
        <v>90</v>
      </c>
    </row>
    <row r="23" spans="1:18" x14ac:dyDescent="0.45">
      <c r="A23" s="9">
        <v>14</v>
      </c>
      <c r="B23" s="59" t="s">
        <v>50</v>
      </c>
      <c r="C23" s="61">
        <v>2</v>
      </c>
      <c r="D23" s="62">
        <v>-1</v>
      </c>
      <c r="E23" s="63">
        <v>-1</v>
      </c>
      <c r="F23" s="64">
        <v>-1</v>
      </c>
      <c r="G23" s="73">
        <f t="shared" si="2"/>
        <v>118532.49713351937</v>
      </c>
      <c r="H23" s="73">
        <f t="shared" si="0"/>
        <v>117941.16159702037</v>
      </c>
      <c r="I23" s="73">
        <f t="shared" si="0"/>
        <v>121233.64659877909</v>
      </c>
      <c r="J23" s="74">
        <f t="shared" si="1"/>
        <v>2419.0305537452932</v>
      </c>
      <c r="K23" s="75">
        <f t="shared" si="1"/>
        <v>2406.9624815718444</v>
      </c>
      <c r="L23" s="76">
        <f t="shared" si="1"/>
        <v>2474.1560530363076</v>
      </c>
      <c r="M23" s="74">
        <f t="shared" si="3"/>
        <v>-2419.0305537452932</v>
      </c>
      <c r="N23" s="75">
        <f t="shared" si="3"/>
        <v>-2406.9624815718444</v>
      </c>
      <c r="O23" s="76">
        <f t="shared" si="3"/>
        <v>-2474.1560530363076</v>
      </c>
      <c r="P23" s="77">
        <f t="shared" si="4"/>
        <v>42405</v>
      </c>
      <c r="Q23" s="38" t="s">
        <v>90</v>
      </c>
      <c r="R23" s="38" t="s">
        <v>90</v>
      </c>
    </row>
    <row r="24" spans="1:18" x14ac:dyDescent="0.45">
      <c r="A24" s="9">
        <v>15</v>
      </c>
      <c r="B24" s="59" t="s">
        <v>51</v>
      </c>
      <c r="C24" s="61">
        <v>2</v>
      </c>
      <c r="D24" s="62">
        <v>-1</v>
      </c>
      <c r="E24" s="63">
        <v>-1</v>
      </c>
      <c r="F24" s="64">
        <v>-1</v>
      </c>
      <c r="G24" s="73">
        <f t="shared" si="2"/>
        <v>116161.84719084899</v>
      </c>
      <c r="H24" s="73">
        <f t="shared" si="0"/>
        <v>115582.33836507997</v>
      </c>
      <c r="I24" s="73">
        <f t="shared" si="0"/>
        <v>118808.9736668035</v>
      </c>
      <c r="J24" s="74">
        <f t="shared" si="1"/>
        <v>2370.6499426703872</v>
      </c>
      <c r="K24" s="75">
        <f t="shared" si="1"/>
        <v>2358.8232319404074</v>
      </c>
      <c r="L24" s="76">
        <f t="shared" si="1"/>
        <v>2424.6729319755818</v>
      </c>
      <c r="M24" s="74">
        <f t="shared" si="3"/>
        <v>-2370.6499426703872</v>
      </c>
      <c r="N24" s="75">
        <f t="shared" si="3"/>
        <v>-2358.8232319404074</v>
      </c>
      <c r="O24" s="76">
        <f t="shared" si="3"/>
        <v>-2424.6729319755818</v>
      </c>
      <c r="P24" s="77">
        <f t="shared" si="4"/>
        <v>42412</v>
      </c>
      <c r="Q24" s="38" t="s">
        <v>90</v>
      </c>
      <c r="R24" s="38" t="s">
        <v>90</v>
      </c>
    </row>
    <row r="25" spans="1:18" x14ac:dyDescent="0.45">
      <c r="A25" s="9">
        <v>16</v>
      </c>
      <c r="B25" s="59" t="s">
        <v>52</v>
      </c>
      <c r="C25" s="61">
        <v>2</v>
      </c>
      <c r="D25" s="62">
        <v>-1</v>
      </c>
      <c r="E25" s="63">
        <v>-1</v>
      </c>
      <c r="F25" s="64">
        <v>-1</v>
      </c>
      <c r="G25" s="73">
        <f t="shared" si="2"/>
        <v>113838.610247032</v>
      </c>
      <c r="H25" s="73">
        <f t="shared" si="0"/>
        <v>113270.69159777836</v>
      </c>
      <c r="I25" s="73">
        <f t="shared" si="0"/>
        <v>116432.79419346743</v>
      </c>
      <c r="J25" s="74">
        <f t="shared" si="1"/>
        <v>2323.2369438169799</v>
      </c>
      <c r="K25" s="75">
        <f t="shared" si="1"/>
        <v>2311.6467673015995</v>
      </c>
      <c r="L25" s="76">
        <f t="shared" si="1"/>
        <v>2376.1794733360703</v>
      </c>
      <c r="M25" s="74">
        <f t="shared" si="3"/>
        <v>-2323.2369438169799</v>
      </c>
      <c r="N25" s="75">
        <f t="shared" si="3"/>
        <v>-2311.6467673015995</v>
      </c>
      <c r="O25" s="76">
        <f t="shared" si="3"/>
        <v>-2376.1794733360703</v>
      </c>
      <c r="P25" s="77">
        <f t="shared" si="4"/>
        <v>42424</v>
      </c>
      <c r="Q25" s="38" t="s">
        <v>90</v>
      </c>
      <c r="R25" s="38" t="s">
        <v>90</v>
      </c>
    </row>
    <row r="26" spans="1:18" x14ac:dyDescent="0.45">
      <c r="A26" s="9">
        <v>17</v>
      </c>
      <c r="B26" s="59" t="s">
        <v>53</v>
      </c>
      <c r="C26" s="61">
        <v>1</v>
      </c>
      <c r="D26" s="62">
        <v>1.27</v>
      </c>
      <c r="E26" s="63">
        <v>1.5</v>
      </c>
      <c r="F26" s="64">
        <v>-1</v>
      </c>
      <c r="G26" s="73">
        <f t="shared" si="2"/>
        <v>116730.11094730662</v>
      </c>
      <c r="H26" s="73">
        <f t="shared" si="2"/>
        <v>116668.81234571172</v>
      </c>
      <c r="I26" s="73">
        <f t="shared" si="2"/>
        <v>114104.13830959809</v>
      </c>
      <c r="J26" s="74">
        <f t="shared" si="1"/>
        <v>2276.7722049406402</v>
      </c>
      <c r="K26" s="75">
        <f t="shared" si="1"/>
        <v>2265.4138319555673</v>
      </c>
      <c r="L26" s="76">
        <f t="shared" si="1"/>
        <v>2328.6558838693486</v>
      </c>
      <c r="M26" s="74">
        <f t="shared" si="3"/>
        <v>2891.5007002746133</v>
      </c>
      <c r="N26" s="75">
        <f t="shared" si="3"/>
        <v>3398.1207479333507</v>
      </c>
      <c r="O26" s="76">
        <f t="shared" si="3"/>
        <v>-2328.6558838693486</v>
      </c>
      <c r="P26" s="77">
        <f t="shared" si="4"/>
        <v>42457</v>
      </c>
      <c r="Q26" s="38" t="s">
        <v>92</v>
      </c>
      <c r="R26" s="38" t="s">
        <v>92</v>
      </c>
    </row>
    <row r="27" spans="1:18" x14ac:dyDescent="0.45">
      <c r="A27" s="9">
        <v>18</v>
      </c>
      <c r="B27" s="59" t="s">
        <v>54</v>
      </c>
      <c r="C27" s="61">
        <v>1</v>
      </c>
      <c r="D27" s="62">
        <v>-1</v>
      </c>
      <c r="E27" s="63">
        <v>-1</v>
      </c>
      <c r="F27" s="64">
        <v>-1</v>
      </c>
      <c r="G27" s="73">
        <f t="shared" ref="G27:I42" si="5">IF(D27="","",G26+M27)</f>
        <v>114395.50872836048</v>
      </c>
      <c r="H27" s="73">
        <f t="shared" si="5"/>
        <v>114335.43609879748</v>
      </c>
      <c r="I27" s="73">
        <f t="shared" si="5"/>
        <v>111822.05554340612</v>
      </c>
      <c r="J27" s="74">
        <f t="shared" si="1"/>
        <v>2334.6022189461323</v>
      </c>
      <c r="K27" s="75">
        <f t="shared" si="1"/>
        <v>2333.3762469142343</v>
      </c>
      <c r="L27" s="76">
        <f t="shared" si="1"/>
        <v>2282.0827661919616</v>
      </c>
      <c r="M27" s="74">
        <f t="shared" ref="M27:O59" si="6">IF(D27="","",J27*D27)</f>
        <v>-2334.6022189461323</v>
      </c>
      <c r="N27" s="75">
        <f t="shared" si="6"/>
        <v>-2333.3762469142343</v>
      </c>
      <c r="O27" s="76">
        <f t="shared" si="6"/>
        <v>-2282.0827661919616</v>
      </c>
      <c r="P27" s="77">
        <f t="shared" si="4"/>
        <v>42485</v>
      </c>
      <c r="Q27" s="38" t="s">
        <v>92</v>
      </c>
      <c r="R27" s="38" t="s">
        <v>92</v>
      </c>
    </row>
    <row r="28" spans="1:18" x14ac:dyDescent="0.45">
      <c r="A28" s="9">
        <v>19</v>
      </c>
      <c r="B28" s="59" t="s">
        <v>55</v>
      </c>
      <c r="C28" s="61">
        <v>2</v>
      </c>
      <c r="D28" s="62">
        <v>1.27</v>
      </c>
      <c r="E28" s="63">
        <v>1.5</v>
      </c>
      <c r="F28" s="64">
        <v>2</v>
      </c>
      <c r="G28" s="73">
        <f t="shared" si="5"/>
        <v>117301.15465006084</v>
      </c>
      <c r="H28" s="73">
        <f t="shared" si="5"/>
        <v>117765.49918176141</v>
      </c>
      <c r="I28" s="73">
        <f t="shared" si="5"/>
        <v>116294.93776514237</v>
      </c>
      <c r="J28" s="74">
        <f t="shared" si="1"/>
        <v>2287.9101745672097</v>
      </c>
      <c r="K28" s="75">
        <f t="shared" si="1"/>
        <v>2286.7087219759496</v>
      </c>
      <c r="L28" s="76">
        <f t="shared" si="1"/>
        <v>2236.4411108681225</v>
      </c>
      <c r="M28" s="74">
        <f t="shared" si="6"/>
        <v>2905.6459217003562</v>
      </c>
      <c r="N28" s="75">
        <f t="shared" si="6"/>
        <v>3430.0630829639244</v>
      </c>
      <c r="O28" s="76">
        <f t="shared" si="6"/>
        <v>4472.8822217362449</v>
      </c>
      <c r="P28" s="77">
        <f t="shared" si="4"/>
        <v>42534</v>
      </c>
      <c r="Q28" s="38" t="s">
        <v>90</v>
      </c>
      <c r="R28" s="38" t="s">
        <v>90</v>
      </c>
    </row>
    <row r="29" spans="1:18" x14ac:dyDescent="0.45">
      <c r="A29" s="9">
        <v>20</v>
      </c>
      <c r="B29" s="59" t="s">
        <v>56</v>
      </c>
      <c r="C29" s="61">
        <v>1</v>
      </c>
      <c r="D29" s="62">
        <v>-1</v>
      </c>
      <c r="E29" s="63">
        <v>-1</v>
      </c>
      <c r="F29" s="64">
        <v>-1</v>
      </c>
      <c r="G29" s="73">
        <f t="shared" si="5"/>
        <v>114955.13155705962</v>
      </c>
      <c r="H29" s="73">
        <f t="shared" si="5"/>
        <v>115410.18919812617</v>
      </c>
      <c r="I29" s="73">
        <f t="shared" si="5"/>
        <v>113969.03900983953</v>
      </c>
      <c r="J29" s="74">
        <f t="shared" si="1"/>
        <v>2346.0230930012167</v>
      </c>
      <c r="K29" s="75">
        <f t="shared" si="1"/>
        <v>2355.309983635228</v>
      </c>
      <c r="L29" s="76">
        <f t="shared" si="1"/>
        <v>2325.8987553028473</v>
      </c>
      <c r="M29" s="74">
        <f t="shared" si="6"/>
        <v>-2346.0230930012167</v>
      </c>
      <c r="N29" s="75">
        <f t="shared" si="6"/>
        <v>-2355.309983635228</v>
      </c>
      <c r="O29" s="76">
        <f t="shared" si="6"/>
        <v>-2325.8987553028473</v>
      </c>
      <c r="P29" s="77">
        <f t="shared" si="4"/>
        <v>42551</v>
      </c>
      <c r="Q29" s="38" t="s">
        <v>92</v>
      </c>
      <c r="R29" s="38" t="s">
        <v>92</v>
      </c>
    </row>
    <row r="30" spans="1:18" x14ac:dyDescent="0.45">
      <c r="A30" s="9">
        <v>21</v>
      </c>
      <c r="B30" s="59" t="s">
        <v>57</v>
      </c>
      <c r="C30" s="61">
        <v>1</v>
      </c>
      <c r="D30" s="62">
        <v>-1</v>
      </c>
      <c r="E30" s="63">
        <v>-1</v>
      </c>
      <c r="F30" s="64">
        <v>-1</v>
      </c>
      <c r="G30" s="73">
        <f t="shared" si="5"/>
        <v>112656.02892591842</v>
      </c>
      <c r="H30" s="73">
        <f t="shared" si="5"/>
        <v>113101.98541416365</v>
      </c>
      <c r="I30" s="73">
        <f t="shared" si="5"/>
        <v>111689.65822964274</v>
      </c>
      <c r="J30" s="74">
        <f t="shared" si="1"/>
        <v>2299.1026311411924</v>
      </c>
      <c r="K30" s="75">
        <f t="shared" si="1"/>
        <v>2308.2037839625236</v>
      </c>
      <c r="L30" s="76">
        <f t="shared" si="1"/>
        <v>2279.3807801967905</v>
      </c>
      <c r="M30" s="74">
        <f t="shared" si="6"/>
        <v>-2299.1026311411924</v>
      </c>
      <c r="N30" s="75">
        <f t="shared" si="6"/>
        <v>-2308.2037839625236</v>
      </c>
      <c r="O30" s="76">
        <f t="shared" si="6"/>
        <v>-2279.3807801967905</v>
      </c>
      <c r="P30" s="77">
        <f t="shared" si="4"/>
        <v>42570</v>
      </c>
      <c r="Q30" s="38" t="s">
        <v>92</v>
      </c>
      <c r="R30" s="38" t="s">
        <v>92</v>
      </c>
    </row>
    <row r="31" spans="1:18" x14ac:dyDescent="0.45">
      <c r="A31" s="9">
        <v>22</v>
      </c>
      <c r="B31" s="59" t="s">
        <v>58</v>
      </c>
      <c r="C31" s="61">
        <v>2</v>
      </c>
      <c r="D31" s="62">
        <v>-1</v>
      </c>
      <c r="E31" s="63">
        <v>-1</v>
      </c>
      <c r="F31" s="64">
        <v>-1</v>
      </c>
      <c r="G31" s="73">
        <f t="shared" si="5"/>
        <v>110402.90834740005</v>
      </c>
      <c r="H31" s="73">
        <f t="shared" si="5"/>
        <v>110839.94570588037</v>
      </c>
      <c r="I31" s="73">
        <f t="shared" si="5"/>
        <v>109455.86506504987</v>
      </c>
      <c r="J31" s="74">
        <f t="shared" si="1"/>
        <v>2253.1205785183683</v>
      </c>
      <c r="K31" s="75">
        <f t="shared" si="1"/>
        <v>2262.0397082832728</v>
      </c>
      <c r="L31" s="76">
        <f t="shared" si="1"/>
        <v>2233.7931645928547</v>
      </c>
      <c r="M31" s="74">
        <f t="shared" si="6"/>
        <v>-2253.1205785183683</v>
      </c>
      <c r="N31" s="75">
        <f t="shared" si="6"/>
        <v>-2262.0397082832728</v>
      </c>
      <c r="O31" s="76">
        <f t="shared" si="6"/>
        <v>-2233.7931645928547</v>
      </c>
      <c r="P31" s="77">
        <f t="shared" si="4"/>
        <v>42579</v>
      </c>
      <c r="Q31" s="38" t="s">
        <v>92</v>
      </c>
      <c r="R31" s="38" t="s">
        <v>90</v>
      </c>
    </row>
    <row r="32" spans="1:18" x14ac:dyDescent="0.45">
      <c r="A32" s="9">
        <v>23</v>
      </c>
      <c r="B32" s="59" t="s">
        <v>59</v>
      </c>
      <c r="C32" s="61">
        <v>2</v>
      </c>
      <c r="D32" s="62">
        <v>-1</v>
      </c>
      <c r="E32" s="63">
        <v>-1</v>
      </c>
      <c r="F32" s="64">
        <v>-1</v>
      </c>
      <c r="G32" s="73">
        <f t="shared" si="5"/>
        <v>108194.85018045205</v>
      </c>
      <c r="H32" s="73">
        <f t="shared" si="5"/>
        <v>108623.14679176276</v>
      </c>
      <c r="I32" s="73">
        <f t="shared" si="5"/>
        <v>107266.74776374888</v>
      </c>
      <c r="J32" s="74">
        <f t="shared" si="1"/>
        <v>2208.0581669480011</v>
      </c>
      <c r="K32" s="75">
        <f t="shared" si="1"/>
        <v>2216.7989141176072</v>
      </c>
      <c r="L32" s="76">
        <f t="shared" si="1"/>
        <v>2189.1173013009975</v>
      </c>
      <c r="M32" s="74">
        <f t="shared" si="6"/>
        <v>-2208.0581669480011</v>
      </c>
      <c r="N32" s="75">
        <f t="shared" si="6"/>
        <v>-2216.7989141176072</v>
      </c>
      <c r="O32" s="76">
        <f t="shared" si="6"/>
        <v>-2189.1173013009975</v>
      </c>
      <c r="P32" s="77">
        <f t="shared" si="4"/>
        <v>42599</v>
      </c>
      <c r="Q32" s="38" t="s">
        <v>90</v>
      </c>
      <c r="R32" s="38" t="s">
        <v>90</v>
      </c>
    </row>
    <row r="33" spans="1:18" x14ac:dyDescent="0.45">
      <c r="A33" s="9">
        <v>24</v>
      </c>
      <c r="B33" s="59" t="s">
        <v>60</v>
      </c>
      <c r="C33" s="61">
        <v>1</v>
      </c>
      <c r="D33" s="62">
        <v>1.27</v>
      </c>
      <c r="E33" s="63">
        <v>1.5</v>
      </c>
      <c r="F33" s="64">
        <v>2</v>
      </c>
      <c r="G33" s="73">
        <f t="shared" si="5"/>
        <v>110942.99937503554</v>
      </c>
      <c r="H33" s="73">
        <f t="shared" si="5"/>
        <v>111881.84119551565</v>
      </c>
      <c r="I33" s="73">
        <f t="shared" si="5"/>
        <v>111557.41767429883</v>
      </c>
      <c r="J33" s="74">
        <f t="shared" si="1"/>
        <v>2163.8970036090409</v>
      </c>
      <c r="K33" s="75">
        <f t="shared" si="1"/>
        <v>2172.4629358352554</v>
      </c>
      <c r="L33" s="76">
        <f t="shared" si="1"/>
        <v>2145.3349552749773</v>
      </c>
      <c r="M33" s="74">
        <f t="shared" si="6"/>
        <v>2748.1491945834819</v>
      </c>
      <c r="N33" s="75">
        <f t="shared" si="6"/>
        <v>3258.6944037528829</v>
      </c>
      <c r="O33" s="76">
        <f t="shared" si="6"/>
        <v>4290.6699105499547</v>
      </c>
      <c r="P33" s="77">
        <f t="shared" si="4"/>
        <v>42612</v>
      </c>
      <c r="Q33" s="38" t="s">
        <v>92</v>
      </c>
      <c r="R33" s="38" t="s">
        <v>92</v>
      </c>
    </row>
    <row r="34" spans="1:18" x14ac:dyDescent="0.45">
      <c r="A34" s="9">
        <v>25</v>
      </c>
      <c r="B34" s="59" t="s">
        <v>61</v>
      </c>
      <c r="C34" s="61">
        <v>1</v>
      </c>
      <c r="D34" s="62">
        <v>-1</v>
      </c>
      <c r="E34" s="63">
        <v>-1</v>
      </c>
      <c r="F34" s="64">
        <v>-1</v>
      </c>
      <c r="G34" s="73">
        <f t="shared" si="5"/>
        <v>108724.13938753483</v>
      </c>
      <c r="H34" s="73">
        <f t="shared" si="5"/>
        <v>109644.20437160533</v>
      </c>
      <c r="I34" s="73">
        <f t="shared" si="5"/>
        <v>109326.26932081286</v>
      </c>
      <c r="J34" s="74">
        <f t="shared" si="1"/>
        <v>2218.8599875007108</v>
      </c>
      <c r="K34" s="75">
        <f t="shared" si="1"/>
        <v>2237.6368239103131</v>
      </c>
      <c r="L34" s="76">
        <f t="shared" si="1"/>
        <v>2231.1483534859767</v>
      </c>
      <c r="M34" s="74">
        <f t="shared" si="6"/>
        <v>-2218.8599875007108</v>
      </c>
      <c r="N34" s="75">
        <f t="shared" si="6"/>
        <v>-2237.6368239103131</v>
      </c>
      <c r="O34" s="76">
        <f t="shared" si="6"/>
        <v>-2231.1483534859767</v>
      </c>
      <c r="P34" s="77">
        <f t="shared" si="4"/>
        <v>42615</v>
      </c>
      <c r="Q34" s="38" t="s">
        <v>92</v>
      </c>
      <c r="R34" s="38" t="s">
        <v>92</v>
      </c>
    </row>
    <row r="35" spans="1:18" x14ac:dyDescent="0.45">
      <c r="A35" s="9">
        <v>26</v>
      </c>
      <c r="B35" s="59" t="s">
        <v>62</v>
      </c>
      <c r="C35" s="61">
        <v>2</v>
      </c>
      <c r="D35" s="62">
        <v>1.27</v>
      </c>
      <c r="E35" s="63">
        <v>1.5</v>
      </c>
      <c r="F35" s="64">
        <v>2</v>
      </c>
      <c r="G35" s="73">
        <f t="shared" si="5"/>
        <v>111485.73252797821</v>
      </c>
      <c r="H35" s="73">
        <f t="shared" si="5"/>
        <v>112933.53050275349</v>
      </c>
      <c r="I35" s="73">
        <f t="shared" si="5"/>
        <v>113699.32009364538</v>
      </c>
      <c r="J35" s="74">
        <f t="shared" si="1"/>
        <v>2174.4827877506964</v>
      </c>
      <c r="K35" s="75">
        <f t="shared" si="1"/>
        <v>2192.8840874321068</v>
      </c>
      <c r="L35" s="76">
        <f t="shared" si="1"/>
        <v>2186.5253864162573</v>
      </c>
      <c r="M35" s="74">
        <f t="shared" si="6"/>
        <v>2761.5931404433845</v>
      </c>
      <c r="N35" s="75">
        <f t="shared" si="6"/>
        <v>3289.3261311481601</v>
      </c>
      <c r="O35" s="76">
        <f t="shared" si="6"/>
        <v>4373.0507728325147</v>
      </c>
      <c r="P35" s="77">
        <f t="shared" si="4"/>
        <v>42633</v>
      </c>
      <c r="Q35" s="38" t="s">
        <v>90</v>
      </c>
      <c r="R35" s="38" t="s">
        <v>90</v>
      </c>
    </row>
    <row r="36" spans="1:18" x14ac:dyDescent="0.45">
      <c r="A36" s="9">
        <v>27</v>
      </c>
      <c r="B36" s="59" t="s">
        <v>63</v>
      </c>
      <c r="C36" s="61">
        <v>1</v>
      </c>
      <c r="D36" s="62">
        <v>1.27</v>
      </c>
      <c r="E36" s="63">
        <v>1.5</v>
      </c>
      <c r="F36" s="64">
        <v>2</v>
      </c>
      <c r="G36" s="73">
        <f t="shared" si="5"/>
        <v>114317.47013418886</v>
      </c>
      <c r="H36" s="73">
        <f t="shared" si="5"/>
        <v>116321.53641783609</v>
      </c>
      <c r="I36" s="73">
        <f t="shared" si="5"/>
        <v>118247.29289739119</v>
      </c>
      <c r="J36" s="74">
        <f t="shared" si="1"/>
        <v>2229.7146505595642</v>
      </c>
      <c r="K36" s="75">
        <f t="shared" si="1"/>
        <v>2258.67061005507</v>
      </c>
      <c r="L36" s="76">
        <f t="shared" si="1"/>
        <v>2273.9864018729077</v>
      </c>
      <c r="M36" s="74">
        <f t="shared" si="6"/>
        <v>2831.7376062106464</v>
      </c>
      <c r="N36" s="75">
        <f t="shared" si="6"/>
        <v>3388.005915082605</v>
      </c>
      <c r="O36" s="76">
        <f t="shared" si="6"/>
        <v>4547.9728037458153</v>
      </c>
      <c r="P36" s="77">
        <f t="shared" si="4"/>
        <v>42670</v>
      </c>
      <c r="Q36" s="38" t="s">
        <v>90</v>
      </c>
      <c r="R36" s="38" t="s">
        <v>92</v>
      </c>
    </row>
    <row r="37" spans="1:18" x14ac:dyDescent="0.45">
      <c r="A37" s="9">
        <v>28</v>
      </c>
      <c r="B37" s="59" t="s">
        <v>64</v>
      </c>
      <c r="C37" s="61">
        <v>2</v>
      </c>
      <c r="D37" s="62">
        <v>-1</v>
      </c>
      <c r="E37" s="63">
        <v>-1</v>
      </c>
      <c r="F37" s="64">
        <v>-1</v>
      </c>
      <c r="G37" s="73">
        <f t="shared" si="5"/>
        <v>112031.12073150509</v>
      </c>
      <c r="H37" s="73">
        <f t="shared" si="5"/>
        <v>113995.10568947937</v>
      </c>
      <c r="I37" s="73">
        <f t="shared" si="5"/>
        <v>115882.34703944337</v>
      </c>
      <c r="J37" s="74">
        <f t="shared" si="1"/>
        <v>2286.349402683777</v>
      </c>
      <c r="K37" s="75">
        <f t="shared" si="1"/>
        <v>2326.4307283567218</v>
      </c>
      <c r="L37" s="76">
        <f t="shared" si="1"/>
        <v>2364.9458579478237</v>
      </c>
      <c r="M37" s="74">
        <f t="shared" si="6"/>
        <v>-2286.349402683777</v>
      </c>
      <c r="N37" s="75">
        <f t="shared" si="6"/>
        <v>-2326.4307283567218</v>
      </c>
      <c r="O37" s="76">
        <f t="shared" si="6"/>
        <v>-2364.9458579478237</v>
      </c>
      <c r="P37" s="77">
        <f t="shared" si="4"/>
        <v>42678</v>
      </c>
      <c r="Q37" s="38" t="s">
        <v>90</v>
      </c>
      <c r="R37" s="38" t="s">
        <v>90</v>
      </c>
    </row>
    <row r="38" spans="1:18" x14ac:dyDescent="0.45">
      <c r="A38" s="9">
        <v>29</v>
      </c>
      <c r="B38" s="59" t="s">
        <v>65</v>
      </c>
      <c r="C38" s="61">
        <v>2</v>
      </c>
      <c r="D38" s="62">
        <v>-1</v>
      </c>
      <c r="E38" s="63">
        <v>-1</v>
      </c>
      <c r="F38" s="64">
        <v>-1</v>
      </c>
      <c r="G38" s="73">
        <f t="shared" si="5"/>
        <v>109790.49831687499</v>
      </c>
      <c r="H38" s="73">
        <f t="shared" si="5"/>
        <v>111715.20357568978</v>
      </c>
      <c r="I38" s="73">
        <f t="shared" si="5"/>
        <v>113564.7000986545</v>
      </c>
      <c r="J38" s="74">
        <f t="shared" si="1"/>
        <v>2240.6224146301015</v>
      </c>
      <c r="K38" s="75">
        <f t="shared" si="1"/>
        <v>2279.9021137895875</v>
      </c>
      <c r="L38" s="76">
        <f t="shared" si="1"/>
        <v>2317.6469407888671</v>
      </c>
      <c r="M38" s="74">
        <f t="shared" si="6"/>
        <v>-2240.6224146301015</v>
      </c>
      <c r="N38" s="75">
        <f t="shared" si="6"/>
        <v>-2279.9021137895875</v>
      </c>
      <c r="O38" s="76">
        <f t="shared" si="6"/>
        <v>-2317.6469407888671</v>
      </c>
      <c r="P38" s="77">
        <f t="shared" si="4"/>
        <v>42678</v>
      </c>
      <c r="Q38" s="38" t="s">
        <v>90</v>
      </c>
      <c r="R38" s="38" t="s">
        <v>90</v>
      </c>
    </row>
    <row r="39" spans="1:18" x14ac:dyDescent="0.45">
      <c r="A39" s="9">
        <v>30</v>
      </c>
      <c r="B39" s="59" t="s">
        <v>66</v>
      </c>
      <c r="C39" s="61">
        <v>1</v>
      </c>
      <c r="D39" s="62">
        <v>1.27</v>
      </c>
      <c r="E39" s="63">
        <v>1.5</v>
      </c>
      <c r="F39" s="64">
        <v>2</v>
      </c>
      <c r="G39" s="73">
        <f t="shared" si="5"/>
        <v>112579.17697412362</v>
      </c>
      <c r="H39" s="73">
        <f t="shared" si="5"/>
        <v>115066.65968296048</v>
      </c>
      <c r="I39" s="73">
        <f t="shared" si="5"/>
        <v>118107.28810260068</v>
      </c>
      <c r="J39" s="74">
        <f t="shared" si="1"/>
        <v>2195.8099663374996</v>
      </c>
      <c r="K39" s="75">
        <f t="shared" si="1"/>
        <v>2234.3040715137959</v>
      </c>
      <c r="L39" s="76">
        <f t="shared" si="1"/>
        <v>2271.29400197309</v>
      </c>
      <c r="M39" s="74">
        <f t="shared" si="6"/>
        <v>2788.6786572486244</v>
      </c>
      <c r="N39" s="75">
        <f t="shared" si="6"/>
        <v>3351.4561072706938</v>
      </c>
      <c r="O39" s="76">
        <f t="shared" si="6"/>
        <v>4542.5880039461799</v>
      </c>
      <c r="P39" s="77">
        <f t="shared" si="4"/>
        <v>42685</v>
      </c>
      <c r="Q39" s="38" t="s">
        <v>92</v>
      </c>
      <c r="R39" s="38" t="s">
        <v>92</v>
      </c>
    </row>
    <row r="40" spans="1:18" x14ac:dyDescent="0.45">
      <c r="A40" s="9">
        <v>31</v>
      </c>
      <c r="B40" s="59" t="s">
        <v>67</v>
      </c>
      <c r="C40" s="61">
        <v>1</v>
      </c>
      <c r="D40" s="62">
        <v>1.27</v>
      </c>
      <c r="E40" s="63">
        <v>1.5</v>
      </c>
      <c r="F40" s="64">
        <v>2</v>
      </c>
      <c r="G40" s="73">
        <f t="shared" si="5"/>
        <v>115438.68806926635</v>
      </c>
      <c r="H40" s="73">
        <f t="shared" si="5"/>
        <v>118518.6594734493</v>
      </c>
      <c r="I40" s="73">
        <f t="shared" si="5"/>
        <v>122831.57962670471</v>
      </c>
      <c r="J40" s="74">
        <f t="shared" si="1"/>
        <v>2251.5835394824726</v>
      </c>
      <c r="K40" s="75">
        <f t="shared" si="1"/>
        <v>2301.3331936592094</v>
      </c>
      <c r="L40" s="76">
        <f t="shared" si="1"/>
        <v>2362.1457620520137</v>
      </c>
      <c r="M40" s="74">
        <f t="shared" si="6"/>
        <v>2859.51109514274</v>
      </c>
      <c r="N40" s="75">
        <f t="shared" si="6"/>
        <v>3451.9997904888141</v>
      </c>
      <c r="O40" s="76">
        <f t="shared" si="6"/>
        <v>4724.2915241040273</v>
      </c>
      <c r="P40" s="77">
        <f t="shared" si="4"/>
        <v>42689</v>
      </c>
      <c r="Q40" s="38" t="s">
        <v>92</v>
      </c>
      <c r="R40" s="38" t="s">
        <v>92</v>
      </c>
    </row>
    <row r="41" spans="1:18" x14ac:dyDescent="0.45">
      <c r="A41" s="9">
        <v>32</v>
      </c>
      <c r="B41" s="59" t="s">
        <v>68</v>
      </c>
      <c r="C41" s="61">
        <v>1</v>
      </c>
      <c r="D41" s="62">
        <v>-1</v>
      </c>
      <c r="E41" s="63">
        <v>-1</v>
      </c>
      <c r="F41" s="64">
        <v>-1</v>
      </c>
      <c r="G41" s="73">
        <f t="shared" si="5"/>
        <v>113129.91430788103</v>
      </c>
      <c r="H41" s="73">
        <f t="shared" si="5"/>
        <v>116148.28628398031</v>
      </c>
      <c r="I41" s="73">
        <f t="shared" si="5"/>
        <v>120374.94803417062</v>
      </c>
      <c r="J41" s="74">
        <f t="shared" si="1"/>
        <v>2308.7737613853269</v>
      </c>
      <c r="K41" s="75">
        <f t="shared" si="1"/>
        <v>2370.3731894689859</v>
      </c>
      <c r="L41" s="76">
        <f t="shared" si="1"/>
        <v>2456.6315925340941</v>
      </c>
      <c r="M41" s="74">
        <f t="shared" si="6"/>
        <v>-2308.7737613853269</v>
      </c>
      <c r="N41" s="75">
        <f t="shared" si="6"/>
        <v>-2370.3731894689859</v>
      </c>
      <c r="O41" s="76">
        <f t="shared" si="6"/>
        <v>-2456.6315925340941</v>
      </c>
      <c r="P41" s="77">
        <f t="shared" si="4"/>
        <v>42695</v>
      </c>
      <c r="Q41" s="38" t="s">
        <v>92</v>
      </c>
      <c r="R41" s="38" t="s">
        <v>92</v>
      </c>
    </row>
    <row r="42" spans="1:18" x14ac:dyDescent="0.45">
      <c r="A42" s="9">
        <v>33</v>
      </c>
      <c r="B42" s="59" t="s">
        <v>69</v>
      </c>
      <c r="C42" s="61">
        <v>1</v>
      </c>
      <c r="D42" s="62">
        <v>1.27</v>
      </c>
      <c r="E42" s="63">
        <v>1.5</v>
      </c>
      <c r="F42" s="64">
        <v>2</v>
      </c>
      <c r="G42" s="73">
        <f t="shared" si="5"/>
        <v>116003.41413130121</v>
      </c>
      <c r="H42" s="73">
        <f t="shared" si="5"/>
        <v>119632.73487249973</v>
      </c>
      <c r="I42" s="73">
        <f t="shared" si="5"/>
        <v>125189.94595553745</v>
      </c>
      <c r="J42" s="74">
        <f t="shared" ref="J42:L59" si="7">IF(G41="","",G41*$J$7/100)</f>
        <v>2262.5982861576208</v>
      </c>
      <c r="K42" s="75">
        <f t="shared" si="7"/>
        <v>2322.9657256796063</v>
      </c>
      <c r="L42" s="76">
        <f t="shared" si="7"/>
        <v>2407.4989606834124</v>
      </c>
      <c r="M42" s="74">
        <f t="shared" si="6"/>
        <v>2873.4998234201785</v>
      </c>
      <c r="N42" s="75">
        <f t="shared" si="6"/>
        <v>3484.4485885194094</v>
      </c>
      <c r="O42" s="76">
        <f t="shared" si="6"/>
        <v>4814.9979213668248</v>
      </c>
      <c r="P42" s="77">
        <f t="shared" si="4"/>
        <v>42697</v>
      </c>
      <c r="Q42" s="94" t="s">
        <v>91</v>
      </c>
      <c r="R42" s="38" t="s">
        <v>92</v>
      </c>
    </row>
    <row r="43" spans="1:18" x14ac:dyDescent="0.45">
      <c r="A43" s="9">
        <v>34</v>
      </c>
      <c r="B43" s="59" t="s">
        <v>70</v>
      </c>
      <c r="C43" s="61">
        <v>2</v>
      </c>
      <c r="D43" s="62">
        <v>-1</v>
      </c>
      <c r="E43" s="63">
        <v>-1</v>
      </c>
      <c r="F43" s="64">
        <v>-1</v>
      </c>
      <c r="G43" s="73">
        <f t="shared" ref="G43:I58" si="8">IF(D43="","",G42+M43)</f>
        <v>113683.34584867518</v>
      </c>
      <c r="H43" s="73">
        <f t="shared" si="8"/>
        <v>117240.08017504973</v>
      </c>
      <c r="I43" s="73">
        <f t="shared" si="8"/>
        <v>122686.1470364267</v>
      </c>
      <c r="J43" s="74">
        <f t="shared" si="7"/>
        <v>2320.068282626024</v>
      </c>
      <c r="K43" s="75">
        <f t="shared" si="7"/>
        <v>2392.6546974499947</v>
      </c>
      <c r="L43" s="76">
        <f t="shared" si="7"/>
        <v>2503.798919110749</v>
      </c>
      <c r="M43" s="74">
        <f>IF(D43="","",J43*D43)</f>
        <v>-2320.068282626024</v>
      </c>
      <c r="N43" s="75">
        <f t="shared" si="6"/>
        <v>-2392.6546974499947</v>
      </c>
      <c r="O43" s="76">
        <f t="shared" si="6"/>
        <v>-2503.798919110749</v>
      </c>
      <c r="P43" s="77">
        <f t="shared" si="4"/>
        <v>42741</v>
      </c>
      <c r="Q43" s="38" t="s">
        <v>90</v>
      </c>
      <c r="R43" s="38" t="s">
        <v>90</v>
      </c>
    </row>
    <row r="44" spans="1:18" x14ac:dyDescent="0.45">
      <c r="A44" s="3">
        <v>35</v>
      </c>
      <c r="B44" s="59" t="s">
        <v>71</v>
      </c>
      <c r="C44" s="61">
        <v>2</v>
      </c>
      <c r="D44" s="62">
        <v>1.27</v>
      </c>
      <c r="E44" s="63">
        <v>1.5</v>
      </c>
      <c r="F44" s="64">
        <v>-1</v>
      </c>
      <c r="G44" s="73">
        <f>IF(D44="","",G43+M44)</f>
        <v>116570.90283323152</v>
      </c>
      <c r="H44" s="73">
        <f t="shared" si="8"/>
        <v>120757.28258030122</v>
      </c>
      <c r="I44" s="73">
        <f t="shared" si="8"/>
        <v>120232.42409569817</v>
      </c>
      <c r="J44" s="74">
        <f t="shared" si="7"/>
        <v>2273.6669169735037</v>
      </c>
      <c r="K44" s="75">
        <f t="shared" si="7"/>
        <v>2344.8016035009946</v>
      </c>
      <c r="L44" s="76">
        <f t="shared" si="7"/>
        <v>2453.722940728534</v>
      </c>
      <c r="M44" s="74">
        <f t="shared" si="6"/>
        <v>2887.5569845563496</v>
      </c>
      <c r="N44" s="75">
        <f t="shared" si="6"/>
        <v>3517.2024052514917</v>
      </c>
      <c r="O44" s="76">
        <f t="shared" si="6"/>
        <v>-2453.722940728534</v>
      </c>
      <c r="P44" s="77">
        <f t="shared" si="4"/>
        <v>42769</v>
      </c>
      <c r="Q44" s="38" t="s">
        <v>90</v>
      </c>
      <c r="R44" s="38" t="s">
        <v>90</v>
      </c>
    </row>
    <row r="45" spans="1:18" x14ac:dyDescent="0.45">
      <c r="A45" s="9">
        <v>36</v>
      </c>
      <c r="B45" s="59" t="s">
        <v>72</v>
      </c>
      <c r="C45" s="61">
        <v>2</v>
      </c>
      <c r="D45" s="62">
        <v>1.27</v>
      </c>
      <c r="E45" s="63">
        <v>1.5</v>
      </c>
      <c r="F45" s="64">
        <v>2</v>
      </c>
      <c r="G45" s="73">
        <f t="shared" ref="G45:I59" si="9">IF(D45="","",G44+M45)</f>
        <v>119531.8037651956</v>
      </c>
      <c r="H45" s="73">
        <f t="shared" si="8"/>
        <v>124380.00105771027</v>
      </c>
      <c r="I45" s="73">
        <f t="shared" si="8"/>
        <v>125041.7210595261</v>
      </c>
      <c r="J45" s="74">
        <f t="shared" si="7"/>
        <v>2331.4180566646305</v>
      </c>
      <c r="K45" s="75">
        <f t="shared" si="7"/>
        <v>2415.1456516060243</v>
      </c>
      <c r="L45" s="76">
        <f t="shared" si="7"/>
        <v>2404.6484819139632</v>
      </c>
      <c r="M45" s="74">
        <f>IF(D45="","",J45*D45)</f>
        <v>2960.9009319640809</v>
      </c>
      <c r="N45" s="75">
        <f t="shared" si="6"/>
        <v>3622.7184774090365</v>
      </c>
      <c r="O45" s="76">
        <f t="shared" si="6"/>
        <v>4809.2969638279264</v>
      </c>
      <c r="P45" s="77">
        <f t="shared" si="4"/>
        <v>42772</v>
      </c>
      <c r="Q45" s="38" t="s">
        <v>90</v>
      </c>
      <c r="R45" s="38" t="s">
        <v>90</v>
      </c>
    </row>
    <row r="46" spans="1:18" x14ac:dyDescent="0.45">
      <c r="A46" s="9">
        <v>37</v>
      </c>
      <c r="B46" s="59" t="s">
        <v>73</v>
      </c>
      <c r="C46" s="61">
        <v>2</v>
      </c>
      <c r="D46" s="62">
        <v>-1</v>
      </c>
      <c r="E46" s="63">
        <v>-1</v>
      </c>
      <c r="F46" s="64">
        <v>-1</v>
      </c>
      <c r="G46" s="73">
        <f t="shared" si="9"/>
        <v>117141.16768989168</v>
      </c>
      <c r="H46" s="73">
        <f t="shared" si="8"/>
        <v>121892.40103655605</v>
      </c>
      <c r="I46" s="73">
        <f t="shared" si="8"/>
        <v>122540.88663833558</v>
      </c>
      <c r="J46" s="74">
        <f t="shared" si="7"/>
        <v>2390.6360753039121</v>
      </c>
      <c r="K46" s="75">
        <f t="shared" si="7"/>
        <v>2487.6000211542055</v>
      </c>
      <c r="L46" s="76">
        <f t="shared" si="7"/>
        <v>2500.8344211905219</v>
      </c>
      <c r="M46" s="74">
        <f t="shared" si="6"/>
        <v>-2390.6360753039121</v>
      </c>
      <c r="N46" s="75">
        <f t="shared" si="6"/>
        <v>-2487.6000211542055</v>
      </c>
      <c r="O46" s="76">
        <f t="shared" si="6"/>
        <v>-2500.8344211905219</v>
      </c>
      <c r="P46" s="77">
        <f t="shared" si="4"/>
        <v>42772</v>
      </c>
      <c r="Q46" s="38" t="s">
        <v>90</v>
      </c>
      <c r="R46" s="38" t="s">
        <v>90</v>
      </c>
    </row>
    <row r="47" spans="1:18" x14ac:dyDescent="0.45">
      <c r="A47" s="9">
        <v>38</v>
      </c>
      <c r="B47" s="59" t="s">
        <v>74</v>
      </c>
      <c r="C47" s="61">
        <v>2</v>
      </c>
      <c r="D47" s="62">
        <v>-1</v>
      </c>
      <c r="E47" s="63">
        <v>-1</v>
      </c>
      <c r="F47" s="64">
        <v>-1</v>
      </c>
      <c r="G47" s="73">
        <f t="shared" si="9"/>
        <v>114798.34433609384</v>
      </c>
      <c r="H47" s="73">
        <f t="shared" si="8"/>
        <v>119454.55301582493</v>
      </c>
      <c r="I47" s="73">
        <f t="shared" si="8"/>
        <v>120090.06890556887</v>
      </c>
      <c r="J47" s="74">
        <f t="shared" si="7"/>
        <v>2342.8233537978335</v>
      </c>
      <c r="K47" s="75">
        <f t="shared" si="7"/>
        <v>2437.8480207311209</v>
      </c>
      <c r="L47" s="76">
        <f t="shared" si="7"/>
        <v>2450.8177327667117</v>
      </c>
      <c r="M47" s="74">
        <f t="shared" si="6"/>
        <v>-2342.8233537978335</v>
      </c>
      <c r="N47" s="75">
        <f t="shared" si="6"/>
        <v>-2437.8480207311209</v>
      </c>
      <c r="O47" s="76">
        <f t="shared" si="6"/>
        <v>-2450.8177327667117</v>
      </c>
      <c r="P47" s="77">
        <f t="shared" si="4"/>
        <v>42793</v>
      </c>
      <c r="Q47" s="38" t="s">
        <v>90</v>
      </c>
      <c r="R47" s="38" t="s">
        <v>90</v>
      </c>
    </row>
    <row r="48" spans="1:18" x14ac:dyDescent="0.45">
      <c r="A48" s="9">
        <v>39</v>
      </c>
      <c r="B48" s="59" t="s">
        <v>75</v>
      </c>
      <c r="C48" s="61">
        <v>1</v>
      </c>
      <c r="D48" s="62">
        <v>1.27</v>
      </c>
      <c r="E48" s="63">
        <v>1.5</v>
      </c>
      <c r="F48" s="64">
        <v>2</v>
      </c>
      <c r="G48" s="73">
        <f t="shared" si="9"/>
        <v>117714.22228223062</v>
      </c>
      <c r="H48" s="73">
        <f t="shared" si="8"/>
        <v>123038.18960629968</v>
      </c>
      <c r="I48" s="73">
        <f t="shared" si="8"/>
        <v>124893.67166179162</v>
      </c>
      <c r="J48" s="74">
        <f t="shared" si="7"/>
        <v>2295.966886721877</v>
      </c>
      <c r="K48" s="75">
        <f t="shared" si="7"/>
        <v>2389.0910603164984</v>
      </c>
      <c r="L48" s="76">
        <f t="shared" si="7"/>
        <v>2401.8013781113773</v>
      </c>
      <c r="M48" s="74">
        <f t="shared" si="6"/>
        <v>2915.877946136784</v>
      </c>
      <c r="N48" s="75">
        <f t="shared" si="6"/>
        <v>3583.6365904747477</v>
      </c>
      <c r="O48" s="76">
        <f t="shared" si="6"/>
        <v>4803.6027562227546</v>
      </c>
      <c r="P48" s="77">
        <f t="shared" si="4"/>
        <v>42797</v>
      </c>
      <c r="Q48" s="38" t="s">
        <v>92</v>
      </c>
      <c r="R48" s="38" t="s">
        <v>92</v>
      </c>
    </row>
    <row r="49" spans="1:18" x14ac:dyDescent="0.45">
      <c r="A49" s="9">
        <v>40</v>
      </c>
      <c r="B49" s="59" t="s">
        <v>76</v>
      </c>
      <c r="C49" s="61">
        <v>1</v>
      </c>
      <c r="D49" s="62">
        <v>-1</v>
      </c>
      <c r="E49" s="63">
        <v>-1</v>
      </c>
      <c r="F49" s="64">
        <v>-1</v>
      </c>
      <c r="G49" s="73">
        <f t="shared" si="9"/>
        <v>115359.937836586</v>
      </c>
      <c r="H49" s="73">
        <f t="shared" si="8"/>
        <v>120577.42581417369</v>
      </c>
      <c r="I49" s="73">
        <f t="shared" si="8"/>
        <v>122395.7982285558</v>
      </c>
      <c r="J49" s="74">
        <f t="shared" si="7"/>
        <v>2354.2844456446123</v>
      </c>
      <c r="K49" s="75">
        <f t="shared" si="7"/>
        <v>2460.7637921259939</v>
      </c>
      <c r="L49" s="76">
        <f t="shared" si="7"/>
        <v>2497.8734332358326</v>
      </c>
      <c r="M49" s="74">
        <f t="shared" si="6"/>
        <v>-2354.2844456446123</v>
      </c>
      <c r="N49" s="75">
        <f t="shared" si="6"/>
        <v>-2460.7637921259939</v>
      </c>
      <c r="O49" s="76">
        <f t="shared" si="6"/>
        <v>-2497.8734332358326</v>
      </c>
      <c r="P49" s="77">
        <f t="shared" si="4"/>
        <v>42824</v>
      </c>
      <c r="Q49" s="38" t="s">
        <v>92</v>
      </c>
      <c r="R49" s="38" t="s">
        <v>92</v>
      </c>
    </row>
    <row r="50" spans="1:18" x14ac:dyDescent="0.45">
      <c r="A50" s="9">
        <v>41</v>
      </c>
      <c r="B50" s="59" t="s">
        <v>77</v>
      </c>
      <c r="C50" s="61">
        <v>2</v>
      </c>
      <c r="D50" s="62">
        <v>-1</v>
      </c>
      <c r="E50" s="63">
        <v>-1</v>
      </c>
      <c r="F50" s="64">
        <v>-1</v>
      </c>
      <c r="G50" s="73">
        <f t="shared" si="9"/>
        <v>113052.73907985428</v>
      </c>
      <c r="H50" s="73">
        <f t="shared" si="8"/>
        <v>118165.87729789023</v>
      </c>
      <c r="I50" s="73">
        <f t="shared" si="8"/>
        <v>119947.88226398468</v>
      </c>
      <c r="J50" s="74">
        <f t="shared" si="7"/>
        <v>2307.1987567317201</v>
      </c>
      <c r="K50" s="75">
        <f t="shared" si="7"/>
        <v>2411.5485162834739</v>
      </c>
      <c r="L50" s="76">
        <f t="shared" si="7"/>
        <v>2447.9159645711161</v>
      </c>
      <c r="M50" s="74">
        <f t="shared" si="6"/>
        <v>-2307.1987567317201</v>
      </c>
      <c r="N50" s="75">
        <f t="shared" si="6"/>
        <v>-2411.5485162834739</v>
      </c>
      <c r="O50" s="76">
        <f t="shared" si="6"/>
        <v>-2447.9159645711161</v>
      </c>
      <c r="P50" s="77">
        <f t="shared" si="4"/>
        <v>42830</v>
      </c>
      <c r="Q50" s="38" t="s">
        <v>90</v>
      </c>
      <c r="R50" s="38" t="s">
        <v>90</v>
      </c>
    </row>
    <row r="51" spans="1:18" x14ac:dyDescent="0.45">
      <c r="A51" s="9">
        <v>42</v>
      </c>
      <c r="B51" s="59" t="s">
        <v>78</v>
      </c>
      <c r="C51" s="61">
        <v>2</v>
      </c>
      <c r="D51" s="62">
        <v>1.27</v>
      </c>
      <c r="E51" s="63">
        <v>1.5</v>
      </c>
      <c r="F51" s="64">
        <v>2</v>
      </c>
      <c r="G51" s="73">
        <f t="shared" si="9"/>
        <v>115924.27865248258</v>
      </c>
      <c r="H51" s="73">
        <f t="shared" si="8"/>
        <v>121710.85361682693</v>
      </c>
      <c r="I51" s="73">
        <f t="shared" si="8"/>
        <v>124745.79755454406</v>
      </c>
      <c r="J51" s="74">
        <f t="shared" si="7"/>
        <v>2261.0547815970854</v>
      </c>
      <c r="K51" s="75">
        <f t="shared" si="7"/>
        <v>2363.3175459578047</v>
      </c>
      <c r="L51" s="76">
        <f t="shared" si="7"/>
        <v>2398.9576452796937</v>
      </c>
      <c r="M51" s="74">
        <f t="shared" si="6"/>
        <v>2871.5395726282986</v>
      </c>
      <c r="N51" s="75">
        <f t="shared" si="6"/>
        <v>3544.9763189367068</v>
      </c>
      <c r="O51" s="76">
        <f t="shared" si="6"/>
        <v>4797.9152905593874</v>
      </c>
      <c r="P51" s="77">
        <f t="shared" si="4"/>
        <v>42838</v>
      </c>
      <c r="Q51" s="38" t="s">
        <v>90</v>
      </c>
      <c r="R51" s="38" t="s">
        <v>90</v>
      </c>
    </row>
    <row r="52" spans="1:18" x14ac:dyDescent="0.45">
      <c r="A52" s="9">
        <v>43</v>
      </c>
      <c r="B52" s="59" t="s">
        <v>79</v>
      </c>
      <c r="C52" s="61">
        <v>1</v>
      </c>
      <c r="D52" s="62">
        <v>1.27</v>
      </c>
      <c r="E52" s="63">
        <v>1.5</v>
      </c>
      <c r="F52" s="64">
        <v>2</v>
      </c>
      <c r="G52" s="73">
        <f t="shared" si="9"/>
        <v>118868.75533025563</v>
      </c>
      <c r="H52" s="73">
        <f t="shared" si="8"/>
        <v>125362.17922533174</v>
      </c>
      <c r="I52" s="73">
        <f t="shared" si="8"/>
        <v>129735.62945672582</v>
      </c>
      <c r="J52" s="74">
        <f t="shared" si="7"/>
        <v>2318.4855730496515</v>
      </c>
      <c r="K52" s="75">
        <f t="shared" si="7"/>
        <v>2434.2170723365389</v>
      </c>
      <c r="L52" s="76">
        <f t="shared" si="7"/>
        <v>2494.9159510908812</v>
      </c>
      <c r="M52" s="74">
        <f t="shared" si="6"/>
        <v>2944.4766777730574</v>
      </c>
      <c r="N52" s="75">
        <f t="shared" si="6"/>
        <v>3651.3256085048083</v>
      </c>
      <c r="O52" s="76">
        <f t="shared" si="6"/>
        <v>4989.8319021817624</v>
      </c>
      <c r="P52" s="77">
        <f t="shared" si="4"/>
        <v>42844</v>
      </c>
      <c r="Q52" s="38" t="s">
        <v>90</v>
      </c>
      <c r="R52" s="38" t="s">
        <v>92</v>
      </c>
    </row>
    <row r="53" spans="1:18" x14ac:dyDescent="0.45">
      <c r="A53" s="9">
        <v>44</v>
      </c>
      <c r="B53" s="59" t="s">
        <v>80</v>
      </c>
      <c r="C53" s="61">
        <v>1</v>
      </c>
      <c r="D53" s="62">
        <v>-1</v>
      </c>
      <c r="E53" s="63">
        <v>-1</v>
      </c>
      <c r="F53" s="64">
        <v>-1</v>
      </c>
      <c r="G53" s="73">
        <f t="shared" si="9"/>
        <v>116491.38022365051</v>
      </c>
      <c r="H53" s="73">
        <f t="shared" si="8"/>
        <v>122854.9356408251</v>
      </c>
      <c r="I53" s="73">
        <f t="shared" si="8"/>
        <v>127140.9168675913</v>
      </c>
      <c r="J53" s="74">
        <f t="shared" si="7"/>
        <v>2377.3751066051127</v>
      </c>
      <c r="K53" s="75">
        <f t="shared" si="7"/>
        <v>2507.2435845066348</v>
      </c>
      <c r="L53" s="76">
        <f t="shared" si="7"/>
        <v>2594.7125891345163</v>
      </c>
      <c r="M53" s="74">
        <f t="shared" si="6"/>
        <v>-2377.3751066051127</v>
      </c>
      <c r="N53" s="75">
        <f t="shared" si="6"/>
        <v>-2507.2435845066348</v>
      </c>
      <c r="O53" s="76">
        <f t="shared" si="6"/>
        <v>-2594.7125891345163</v>
      </c>
      <c r="P53" s="77">
        <f t="shared" si="4"/>
        <v>42860</v>
      </c>
      <c r="Q53" s="38" t="s">
        <v>90</v>
      </c>
      <c r="R53" s="38" t="s">
        <v>92</v>
      </c>
    </row>
    <row r="54" spans="1:18" x14ac:dyDescent="0.45">
      <c r="A54" s="9">
        <v>45</v>
      </c>
      <c r="B54" s="5" t="s">
        <v>81</v>
      </c>
      <c r="C54" s="39">
        <v>1</v>
      </c>
      <c r="D54" s="45">
        <v>1.27</v>
      </c>
      <c r="E54" s="46">
        <v>1.5</v>
      </c>
      <c r="F54" s="64">
        <v>-1</v>
      </c>
      <c r="G54" s="73">
        <f t="shared" si="9"/>
        <v>119450.26128133124</v>
      </c>
      <c r="H54" s="73">
        <f t="shared" si="8"/>
        <v>126540.58371004986</v>
      </c>
      <c r="I54" s="73">
        <f t="shared" si="8"/>
        <v>124598.09853023947</v>
      </c>
      <c r="J54" s="74">
        <f t="shared" si="7"/>
        <v>2329.8276044730101</v>
      </c>
      <c r="K54" s="75">
        <f t="shared" si="7"/>
        <v>2457.098712816502</v>
      </c>
      <c r="L54" s="76">
        <f t="shared" si="7"/>
        <v>2542.8183373518259</v>
      </c>
      <c r="M54" s="74">
        <f t="shared" si="6"/>
        <v>2958.8810576807227</v>
      </c>
      <c r="N54" s="75">
        <f t="shared" si="6"/>
        <v>3685.6480692247533</v>
      </c>
      <c r="O54" s="76">
        <f t="shared" si="6"/>
        <v>-2542.8183373518259</v>
      </c>
      <c r="P54" s="77">
        <f t="shared" si="4"/>
        <v>42895</v>
      </c>
      <c r="Q54" s="38" t="s">
        <v>92</v>
      </c>
      <c r="R54" s="38" t="s">
        <v>90</v>
      </c>
    </row>
    <row r="55" spans="1:18" x14ac:dyDescent="0.45">
      <c r="A55" s="9">
        <v>46</v>
      </c>
      <c r="B55" s="5" t="s">
        <v>82</v>
      </c>
      <c r="C55" s="39">
        <v>1</v>
      </c>
      <c r="D55" s="62">
        <v>-1</v>
      </c>
      <c r="E55" s="63">
        <v>-1</v>
      </c>
      <c r="F55" s="64">
        <v>-1</v>
      </c>
      <c r="G55" s="73">
        <f t="shared" si="9"/>
        <v>117061.25605570462</v>
      </c>
      <c r="H55" s="73">
        <f t="shared" si="8"/>
        <v>124009.77203584886</v>
      </c>
      <c r="I55" s="73">
        <f t="shared" si="8"/>
        <v>122106.13655963467</v>
      </c>
      <c r="J55" s="74">
        <f t="shared" si="7"/>
        <v>2389.0052256266249</v>
      </c>
      <c r="K55" s="75">
        <f t="shared" si="7"/>
        <v>2530.811674200997</v>
      </c>
      <c r="L55" s="76">
        <f t="shared" si="7"/>
        <v>2491.9619706047893</v>
      </c>
      <c r="M55" s="74">
        <f t="shared" si="6"/>
        <v>-2389.0052256266249</v>
      </c>
      <c r="N55" s="75">
        <f t="shared" si="6"/>
        <v>-2530.811674200997</v>
      </c>
      <c r="O55" s="76">
        <f t="shared" si="6"/>
        <v>-2491.9619706047893</v>
      </c>
      <c r="P55" s="77">
        <f t="shared" si="4"/>
        <v>42915</v>
      </c>
      <c r="Q55" s="38" t="s">
        <v>92</v>
      </c>
      <c r="R55" s="38" t="s">
        <v>92</v>
      </c>
    </row>
    <row r="56" spans="1:18" x14ac:dyDescent="0.45">
      <c r="A56" s="9">
        <v>47</v>
      </c>
      <c r="B56" s="5" t="s">
        <v>83</v>
      </c>
      <c r="C56" s="39">
        <v>1</v>
      </c>
      <c r="D56" s="45">
        <v>1.27</v>
      </c>
      <c r="E56" s="46">
        <v>1.5</v>
      </c>
      <c r="F56" s="64">
        <v>2</v>
      </c>
      <c r="G56" s="73">
        <f t="shared" si="9"/>
        <v>120034.61195951952</v>
      </c>
      <c r="H56" s="73">
        <f t="shared" si="8"/>
        <v>127730.06519692432</v>
      </c>
      <c r="I56" s="73">
        <f t="shared" si="8"/>
        <v>126990.38202202006</v>
      </c>
      <c r="J56" s="74">
        <f t="shared" si="7"/>
        <v>2341.2251211140924</v>
      </c>
      <c r="K56" s="75">
        <f t="shared" si="7"/>
        <v>2480.1954407169774</v>
      </c>
      <c r="L56" s="76">
        <f t="shared" si="7"/>
        <v>2442.1227311926937</v>
      </c>
      <c r="M56" s="74">
        <f t="shared" si="6"/>
        <v>2973.3559038148974</v>
      </c>
      <c r="N56" s="75">
        <f t="shared" si="6"/>
        <v>3720.2931610754658</v>
      </c>
      <c r="O56" s="76">
        <f t="shared" si="6"/>
        <v>4884.2454623853873</v>
      </c>
      <c r="P56" s="77">
        <f t="shared" si="4"/>
        <v>42920</v>
      </c>
      <c r="Q56" s="38" t="s">
        <v>92</v>
      </c>
      <c r="R56" s="38" t="s">
        <v>92</v>
      </c>
    </row>
    <row r="57" spans="1:18" x14ac:dyDescent="0.45">
      <c r="A57" s="9">
        <v>48</v>
      </c>
      <c r="B57" s="5" t="s">
        <v>84</v>
      </c>
      <c r="C57" s="39">
        <v>2</v>
      </c>
      <c r="D57" s="62">
        <v>-1</v>
      </c>
      <c r="E57" s="63">
        <v>-1</v>
      </c>
      <c r="F57" s="64">
        <v>-1</v>
      </c>
      <c r="G57" s="73">
        <f t="shared" si="9"/>
        <v>117633.91972032913</v>
      </c>
      <c r="H57" s="73">
        <f t="shared" si="8"/>
        <v>125175.46389298583</v>
      </c>
      <c r="I57" s="73">
        <f t="shared" si="8"/>
        <v>124450.57438157966</v>
      </c>
      <c r="J57" s="74">
        <f t="shared" si="7"/>
        <v>2400.6922391903904</v>
      </c>
      <c r="K57" s="75">
        <f t="shared" si="7"/>
        <v>2554.6013039384866</v>
      </c>
      <c r="L57" s="76">
        <f t="shared" si="7"/>
        <v>2539.807640440401</v>
      </c>
      <c r="M57" s="74">
        <f t="shared" si="6"/>
        <v>-2400.6922391903904</v>
      </c>
      <c r="N57" s="75">
        <f t="shared" si="6"/>
        <v>-2554.6013039384866</v>
      </c>
      <c r="O57" s="76">
        <f t="shared" si="6"/>
        <v>-2539.807640440401</v>
      </c>
      <c r="P57" s="77">
        <f t="shared" si="4"/>
        <v>42929</v>
      </c>
      <c r="Q57" s="38" t="s">
        <v>90</v>
      </c>
      <c r="R57" s="38" t="s">
        <v>90</v>
      </c>
    </row>
    <row r="58" spans="1:18" x14ac:dyDescent="0.45">
      <c r="A58" s="9">
        <v>49</v>
      </c>
      <c r="B58" s="5" t="s">
        <v>85</v>
      </c>
      <c r="C58" s="39">
        <v>2</v>
      </c>
      <c r="D58" s="62">
        <v>1.27</v>
      </c>
      <c r="E58" s="63">
        <v>-1</v>
      </c>
      <c r="F58" s="64">
        <v>-1</v>
      </c>
      <c r="G58" s="73">
        <f t="shared" si="9"/>
        <v>120621.82128122548</v>
      </c>
      <c r="H58" s="73">
        <f t="shared" si="8"/>
        <v>122671.95461512612</v>
      </c>
      <c r="I58" s="73">
        <f t="shared" si="8"/>
        <v>121961.56289394807</v>
      </c>
      <c r="J58" s="74">
        <f t="shared" si="7"/>
        <v>2352.6783944065824</v>
      </c>
      <c r="K58" s="75">
        <f t="shared" si="7"/>
        <v>2503.5092778597168</v>
      </c>
      <c r="L58" s="76">
        <f t="shared" si="7"/>
        <v>2489.0114876315934</v>
      </c>
      <c r="M58" s="74">
        <f t="shared" si="6"/>
        <v>2987.9015608963596</v>
      </c>
      <c r="N58" s="75">
        <f t="shared" si="6"/>
        <v>-2503.5092778597168</v>
      </c>
      <c r="O58" s="76">
        <f t="shared" si="6"/>
        <v>-2489.0114876315934</v>
      </c>
      <c r="P58" s="77">
        <f t="shared" si="4"/>
        <v>42935</v>
      </c>
      <c r="Q58" s="38" t="s">
        <v>90</v>
      </c>
      <c r="R58" s="38" t="s">
        <v>90</v>
      </c>
    </row>
    <row r="59" spans="1:18" ht="18.600000000000001" thickBot="1" x14ac:dyDescent="0.5">
      <c r="A59" s="9">
        <v>50</v>
      </c>
      <c r="B59" s="6" t="s">
        <v>86</v>
      </c>
      <c r="C59" s="42">
        <v>2</v>
      </c>
      <c r="D59" s="87">
        <v>-1</v>
      </c>
      <c r="E59" s="88">
        <v>-1</v>
      </c>
      <c r="F59" s="89">
        <v>-1</v>
      </c>
      <c r="G59" s="90">
        <f t="shared" si="9"/>
        <v>118209.38485560098</v>
      </c>
      <c r="H59" s="90">
        <f t="shared" si="9"/>
        <v>120218.5155228236</v>
      </c>
      <c r="I59" s="90">
        <f t="shared" si="9"/>
        <v>119522.33163606911</v>
      </c>
      <c r="J59" s="91">
        <f t="shared" si="7"/>
        <v>2412.4364256245094</v>
      </c>
      <c r="K59" s="92">
        <f t="shared" si="7"/>
        <v>2453.4390923025221</v>
      </c>
      <c r="L59" s="93">
        <f t="shared" si="7"/>
        <v>2439.2312578789615</v>
      </c>
      <c r="M59" s="91">
        <f t="shared" si="6"/>
        <v>-2412.4364256245094</v>
      </c>
      <c r="N59" s="92">
        <f t="shared" si="6"/>
        <v>-2453.4390923025221</v>
      </c>
      <c r="O59" s="93">
        <f t="shared" si="6"/>
        <v>-2439.2312578789615</v>
      </c>
      <c r="P59" s="77">
        <f t="shared" si="4"/>
        <v>42958</v>
      </c>
      <c r="Q59" s="38" t="s">
        <v>90</v>
      </c>
      <c r="R59" s="38" t="s">
        <v>90</v>
      </c>
    </row>
    <row r="60" spans="1:18" ht="18.600000000000001" thickBot="1" x14ac:dyDescent="0.5">
      <c r="A60" s="9"/>
      <c r="B60" s="97" t="s">
        <v>5</v>
      </c>
      <c r="C60" s="98"/>
      <c r="D60" s="7">
        <f>COUNTIF(D10:D59,1.27)</f>
        <v>26</v>
      </c>
      <c r="E60" s="7">
        <f>COUNTIF(E10:E59,1.5)</f>
        <v>24</v>
      </c>
      <c r="F60" s="8">
        <f>COUNTIF(F10:F59,2)</f>
        <v>20</v>
      </c>
      <c r="G60" s="78">
        <f>M60+G9</f>
        <v>118209.38485560101</v>
      </c>
      <c r="H60" s="79">
        <f>N60+H9</f>
        <v>120218.5155228236</v>
      </c>
      <c r="I60" s="80">
        <f>O60+I9</f>
        <v>119522.33163606914</v>
      </c>
      <c r="J60" s="81" t="s">
        <v>28</v>
      </c>
      <c r="K60" s="82">
        <f>P60-P10</f>
        <v>914</v>
      </c>
      <c r="L60" s="83" t="s">
        <v>29</v>
      </c>
      <c r="M60" s="84">
        <f>SUM(M10:M59)</f>
        <v>18209.384855601002</v>
      </c>
      <c r="N60" s="85">
        <f>SUM(N10:N59)</f>
        <v>20218.515522823596</v>
      </c>
      <c r="O60" s="86">
        <f>SUM(O10:O59)</f>
        <v>19522.331636069139</v>
      </c>
      <c r="P60" s="77">
        <f>MAX(P10:P59)</f>
        <v>42958</v>
      </c>
    </row>
    <row r="61" spans="1:18" ht="18.600000000000001" thickBot="1" x14ac:dyDescent="0.5">
      <c r="A61" s="9"/>
      <c r="B61" s="97" t="s">
        <v>6</v>
      </c>
      <c r="C61" s="98"/>
      <c r="D61" s="7">
        <f>COUNTIF(D10:D59,-1)</f>
        <v>24</v>
      </c>
      <c r="E61" s="7">
        <f>COUNTIF(E10:E59,-1)</f>
        <v>26</v>
      </c>
      <c r="F61" s="8">
        <f>COUNTIF(F10:F59,-1)</f>
        <v>30</v>
      </c>
      <c r="G61" s="95" t="s">
        <v>27</v>
      </c>
      <c r="H61" s="96"/>
      <c r="I61" s="105"/>
      <c r="J61" s="95" t="s">
        <v>30</v>
      </c>
      <c r="K61" s="96"/>
      <c r="L61" s="105"/>
      <c r="M61" s="9"/>
      <c r="O61" s="4"/>
      <c r="P61" s="77"/>
    </row>
    <row r="62" spans="1:18" ht="18.600000000000001" thickBot="1" x14ac:dyDescent="0.5">
      <c r="A62" s="9"/>
      <c r="B62" s="97" t="s">
        <v>32</v>
      </c>
      <c r="C62" s="98"/>
      <c r="D62" s="7">
        <f>COUNTIF(D10:D59,0)</f>
        <v>0</v>
      </c>
      <c r="E62" s="7">
        <f>COUNTIF(E10:E59,0)</f>
        <v>0</v>
      </c>
      <c r="F62" s="7">
        <f>COUNTIF(F10:F59,0)</f>
        <v>0</v>
      </c>
      <c r="G62" s="53">
        <f>G60/G9</f>
        <v>1.18209384855601</v>
      </c>
      <c r="H62" s="54">
        <f t="shared" ref="H62" si="10">H60/H9</f>
        <v>1.2021851552282359</v>
      </c>
      <c r="I62" s="55">
        <f>I60/I9</f>
        <v>1.1952233163606913</v>
      </c>
      <c r="J62" s="48">
        <f>(G62-100%)*30/K60</f>
        <v>5.9768221626699111E-3</v>
      </c>
      <c r="K62" s="48">
        <f>(H62-100%)*30/K60</f>
        <v>6.636274241626999E-3</v>
      </c>
      <c r="L62" s="49">
        <f>(I62-100%)*30/K60</f>
        <v>6.4077674954275063E-3</v>
      </c>
      <c r="M62" s="10"/>
      <c r="N62" s="2"/>
      <c r="O62" s="11"/>
      <c r="P62" s="77"/>
    </row>
    <row r="63" spans="1:18" ht="18.600000000000001" thickBot="1" x14ac:dyDescent="0.5">
      <c r="A63" s="3"/>
      <c r="B63" s="95" t="s">
        <v>4</v>
      </c>
      <c r="C63" s="96"/>
      <c r="D63" s="56">
        <f t="shared" ref="D63:E63" si="11">D60/(D60+D61+D62)</f>
        <v>0.52</v>
      </c>
      <c r="E63" s="51">
        <f t="shared" si="11"/>
        <v>0.48</v>
      </c>
      <c r="F63" s="52">
        <f>F60/(F60+F61+F62)</f>
        <v>0.4</v>
      </c>
    </row>
    <row r="65" spans="4:6" x14ac:dyDescent="0.45">
      <c r="D65" s="50"/>
      <c r="E65" s="50"/>
      <c r="F65" s="50"/>
    </row>
  </sheetData>
  <mergeCells count="11">
    <mergeCell ref="B63:C63"/>
    <mergeCell ref="B62:C62"/>
    <mergeCell ref="J9:L9"/>
    <mergeCell ref="J7:L7"/>
    <mergeCell ref="M7:O7"/>
    <mergeCell ref="G7:I7"/>
    <mergeCell ref="M9:O9"/>
    <mergeCell ref="B60:C60"/>
    <mergeCell ref="B61:C61"/>
    <mergeCell ref="G61:I61"/>
    <mergeCell ref="J61:L61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BW157"/>
  <sheetViews>
    <sheetView topLeftCell="J1" zoomScale="80" zoomScaleNormal="80" workbookViewId="0">
      <selection activeCell="J1" sqref="J1"/>
    </sheetView>
  </sheetViews>
  <sheetFormatPr defaultColWidth="8.09765625" defaultRowHeight="14.4" x14ac:dyDescent="0.45"/>
  <cols>
    <col min="1" max="1" width="6.59765625" style="44" customWidth="1"/>
    <col min="2" max="2" width="7.19921875" style="68" customWidth="1"/>
    <col min="3" max="255" width="8.09765625" style="68"/>
    <col min="256" max="256" width="6.59765625" style="68" customWidth="1"/>
    <col min="257" max="257" width="7.19921875" style="68" customWidth="1"/>
    <col min="258" max="511" width="8.09765625" style="68"/>
    <col min="512" max="512" width="6.59765625" style="68" customWidth="1"/>
    <col min="513" max="513" width="7.19921875" style="68" customWidth="1"/>
    <col min="514" max="767" width="8.09765625" style="68"/>
    <col min="768" max="768" width="6.59765625" style="68" customWidth="1"/>
    <col min="769" max="769" width="7.19921875" style="68" customWidth="1"/>
    <col min="770" max="1023" width="8.09765625" style="68"/>
    <col min="1024" max="1024" width="6.59765625" style="68" customWidth="1"/>
    <col min="1025" max="1025" width="7.19921875" style="68" customWidth="1"/>
    <col min="1026" max="1279" width="8.09765625" style="68"/>
    <col min="1280" max="1280" width="6.59765625" style="68" customWidth="1"/>
    <col min="1281" max="1281" width="7.19921875" style="68" customWidth="1"/>
    <col min="1282" max="1535" width="8.09765625" style="68"/>
    <col min="1536" max="1536" width="6.59765625" style="68" customWidth="1"/>
    <col min="1537" max="1537" width="7.19921875" style="68" customWidth="1"/>
    <col min="1538" max="1791" width="8.09765625" style="68"/>
    <col min="1792" max="1792" width="6.59765625" style="68" customWidth="1"/>
    <col min="1793" max="1793" width="7.19921875" style="68" customWidth="1"/>
    <col min="1794" max="2047" width="8.09765625" style="68"/>
    <col min="2048" max="2048" width="6.59765625" style="68" customWidth="1"/>
    <col min="2049" max="2049" width="7.19921875" style="68" customWidth="1"/>
    <col min="2050" max="2303" width="8.09765625" style="68"/>
    <col min="2304" max="2304" width="6.59765625" style="68" customWidth="1"/>
    <col min="2305" max="2305" width="7.19921875" style="68" customWidth="1"/>
    <col min="2306" max="2559" width="8.09765625" style="68"/>
    <col min="2560" max="2560" width="6.59765625" style="68" customWidth="1"/>
    <col min="2561" max="2561" width="7.19921875" style="68" customWidth="1"/>
    <col min="2562" max="2815" width="8.09765625" style="68"/>
    <col min="2816" max="2816" width="6.59765625" style="68" customWidth="1"/>
    <col min="2817" max="2817" width="7.19921875" style="68" customWidth="1"/>
    <col min="2818" max="3071" width="8.09765625" style="68"/>
    <col min="3072" max="3072" width="6.59765625" style="68" customWidth="1"/>
    <col min="3073" max="3073" width="7.19921875" style="68" customWidth="1"/>
    <col min="3074" max="3327" width="8.09765625" style="68"/>
    <col min="3328" max="3328" width="6.59765625" style="68" customWidth="1"/>
    <col min="3329" max="3329" width="7.19921875" style="68" customWidth="1"/>
    <col min="3330" max="3583" width="8.09765625" style="68"/>
    <col min="3584" max="3584" width="6.59765625" style="68" customWidth="1"/>
    <col min="3585" max="3585" width="7.19921875" style="68" customWidth="1"/>
    <col min="3586" max="3839" width="8.09765625" style="68"/>
    <col min="3840" max="3840" width="6.59765625" style="68" customWidth="1"/>
    <col min="3841" max="3841" width="7.19921875" style="68" customWidth="1"/>
    <col min="3842" max="4095" width="8.09765625" style="68"/>
    <col min="4096" max="4096" width="6.59765625" style="68" customWidth="1"/>
    <col min="4097" max="4097" width="7.19921875" style="68" customWidth="1"/>
    <col min="4098" max="4351" width="8.09765625" style="68"/>
    <col min="4352" max="4352" width="6.59765625" style="68" customWidth="1"/>
    <col min="4353" max="4353" width="7.19921875" style="68" customWidth="1"/>
    <col min="4354" max="4607" width="8.09765625" style="68"/>
    <col min="4608" max="4608" width="6.59765625" style="68" customWidth="1"/>
    <col min="4609" max="4609" width="7.19921875" style="68" customWidth="1"/>
    <col min="4610" max="4863" width="8.09765625" style="68"/>
    <col min="4864" max="4864" width="6.59765625" style="68" customWidth="1"/>
    <col min="4865" max="4865" width="7.19921875" style="68" customWidth="1"/>
    <col min="4866" max="5119" width="8.09765625" style="68"/>
    <col min="5120" max="5120" width="6.59765625" style="68" customWidth="1"/>
    <col min="5121" max="5121" width="7.19921875" style="68" customWidth="1"/>
    <col min="5122" max="5375" width="8.09765625" style="68"/>
    <col min="5376" max="5376" width="6.59765625" style="68" customWidth="1"/>
    <col min="5377" max="5377" width="7.19921875" style="68" customWidth="1"/>
    <col min="5378" max="5631" width="8.09765625" style="68"/>
    <col min="5632" max="5632" width="6.59765625" style="68" customWidth="1"/>
    <col min="5633" max="5633" width="7.19921875" style="68" customWidth="1"/>
    <col min="5634" max="5887" width="8.09765625" style="68"/>
    <col min="5888" max="5888" width="6.59765625" style="68" customWidth="1"/>
    <col min="5889" max="5889" width="7.19921875" style="68" customWidth="1"/>
    <col min="5890" max="6143" width="8.09765625" style="68"/>
    <col min="6144" max="6144" width="6.59765625" style="68" customWidth="1"/>
    <col min="6145" max="6145" width="7.19921875" style="68" customWidth="1"/>
    <col min="6146" max="6399" width="8.09765625" style="68"/>
    <col min="6400" max="6400" width="6.59765625" style="68" customWidth="1"/>
    <col min="6401" max="6401" width="7.19921875" style="68" customWidth="1"/>
    <col min="6402" max="6655" width="8.09765625" style="68"/>
    <col min="6656" max="6656" width="6.59765625" style="68" customWidth="1"/>
    <col min="6657" max="6657" width="7.19921875" style="68" customWidth="1"/>
    <col min="6658" max="6911" width="8.09765625" style="68"/>
    <col min="6912" max="6912" width="6.59765625" style="68" customWidth="1"/>
    <col min="6913" max="6913" width="7.19921875" style="68" customWidth="1"/>
    <col min="6914" max="7167" width="8.09765625" style="68"/>
    <col min="7168" max="7168" width="6.59765625" style="68" customWidth="1"/>
    <col min="7169" max="7169" width="7.19921875" style="68" customWidth="1"/>
    <col min="7170" max="7423" width="8.09765625" style="68"/>
    <col min="7424" max="7424" width="6.59765625" style="68" customWidth="1"/>
    <col min="7425" max="7425" width="7.19921875" style="68" customWidth="1"/>
    <col min="7426" max="7679" width="8.09765625" style="68"/>
    <col min="7680" max="7680" width="6.59765625" style="68" customWidth="1"/>
    <col min="7681" max="7681" width="7.19921875" style="68" customWidth="1"/>
    <col min="7682" max="7935" width="8.09765625" style="68"/>
    <col min="7936" max="7936" width="6.59765625" style="68" customWidth="1"/>
    <col min="7937" max="7937" width="7.19921875" style="68" customWidth="1"/>
    <col min="7938" max="8191" width="8.09765625" style="68"/>
    <col min="8192" max="8192" width="6.59765625" style="68" customWidth="1"/>
    <col min="8193" max="8193" width="7.19921875" style="68" customWidth="1"/>
    <col min="8194" max="8447" width="8.09765625" style="68"/>
    <col min="8448" max="8448" width="6.59765625" style="68" customWidth="1"/>
    <col min="8449" max="8449" width="7.19921875" style="68" customWidth="1"/>
    <col min="8450" max="8703" width="8.09765625" style="68"/>
    <col min="8704" max="8704" width="6.59765625" style="68" customWidth="1"/>
    <col min="8705" max="8705" width="7.19921875" style="68" customWidth="1"/>
    <col min="8706" max="8959" width="8.09765625" style="68"/>
    <col min="8960" max="8960" width="6.59765625" style="68" customWidth="1"/>
    <col min="8961" max="8961" width="7.19921875" style="68" customWidth="1"/>
    <col min="8962" max="9215" width="8.09765625" style="68"/>
    <col min="9216" max="9216" width="6.59765625" style="68" customWidth="1"/>
    <col min="9217" max="9217" width="7.19921875" style="68" customWidth="1"/>
    <col min="9218" max="9471" width="8.09765625" style="68"/>
    <col min="9472" max="9472" width="6.59765625" style="68" customWidth="1"/>
    <col min="9473" max="9473" width="7.19921875" style="68" customWidth="1"/>
    <col min="9474" max="9727" width="8.09765625" style="68"/>
    <col min="9728" max="9728" width="6.59765625" style="68" customWidth="1"/>
    <col min="9729" max="9729" width="7.19921875" style="68" customWidth="1"/>
    <col min="9730" max="9983" width="8.09765625" style="68"/>
    <col min="9984" max="9984" width="6.59765625" style="68" customWidth="1"/>
    <col min="9985" max="9985" width="7.19921875" style="68" customWidth="1"/>
    <col min="9986" max="10239" width="8.09765625" style="68"/>
    <col min="10240" max="10240" width="6.59765625" style="68" customWidth="1"/>
    <col min="10241" max="10241" width="7.19921875" style="68" customWidth="1"/>
    <col min="10242" max="10495" width="8.09765625" style="68"/>
    <col min="10496" max="10496" width="6.59765625" style="68" customWidth="1"/>
    <col min="10497" max="10497" width="7.19921875" style="68" customWidth="1"/>
    <col min="10498" max="10751" width="8.09765625" style="68"/>
    <col min="10752" max="10752" width="6.59765625" style="68" customWidth="1"/>
    <col min="10753" max="10753" width="7.19921875" style="68" customWidth="1"/>
    <col min="10754" max="11007" width="8.09765625" style="68"/>
    <col min="11008" max="11008" width="6.59765625" style="68" customWidth="1"/>
    <col min="11009" max="11009" width="7.19921875" style="68" customWidth="1"/>
    <col min="11010" max="11263" width="8.09765625" style="68"/>
    <col min="11264" max="11264" width="6.59765625" style="68" customWidth="1"/>
    <col min="11265" max="11265" width="7.19921875" style="68" customWidth="1"/>
    <col min="11266" max="11519" width="8.09765625" style="68"/>
    <col min="11520" max="11520" width="6.59765625" style="68" customWidth="1"/>
    <col min="11521" max="11521" width="7.19921875" style="68" customWidth="1"/>
    <col min="11522" max="11775" width="8.09765625" style="68"/>
    <col min="11776" max="11776" width="6.59765625" style="68" customWidth="1"/>
    <col min="11777" max="11777" width="7.19921875" style="68" customWidth="1"/>
    <col min="11778" max="12031" width="8.09765625" style="68"/>
    <col min="12032" max="12032" width="6.59765625" style="68" customWidth="1"/>
    <col min="12033" max="12033" width="7.19921875" style="68" customWidth="1"/>
    <col min="12034" max="12287" width="8.09765625" style="68"/>
    <col min="12288" max="12288" width="6.59765625" style="68" customWidth="1"/>
    <col min="12289" max="12289" width="7.19921875" style="68" customWidth="1"/>
    <col min="12290" max="12543" width="8.09765625" style="68"/>
    <col min="12544" max="12544" width="6.59765625" style="68" customWidth="1"/>
    <col min="12545" max="12545" width="7.19921875" style="68" customWidth="1"/>
    <col min="12546" max="12799" width="8.09765625" style="68"/>
    <col min="12800" max="12800" width="6.59765625" style="68" customWidth="1"/>
    <col min="12801" max="12801" width="7.19921875" style="68" customWidth="1"/>
    <col min="12802" max="13055" width="8.09765625" style="68"/>
    <col min="13056" max="13056" width="6.59765625" style="68" customWidth="1"/>
    <col min="13057" max="13057" width="7.19921875" style="68" customWidth="1"/>
    <col min="13058" max="13311" width="8.09765625" style="68"/>
    <col min="13312" max="13312" width="6.59765625" style="68" customWidth="1"/>
    <col min="13313" max="13313" width="7.19921875" style="68" customWidth="1"/>
    <col min="13314" max="13567" width="8.09765625" style="68"/>
    <col min="13568" max="13568" width="6.59765625" style="68" customWidth="1"/>
    <col min="13569" max="13569" width="7.19921875" style="68" customWidth="1"/>
    <col min="13570" max="13823" width="8.09765625" style="68"/>
    <col min="13824" max="13824" width="6.59765625" style="68" customWidth="1"/>
    <col min="13825" max="13825" width="7.19921875" style="68" customWidth="1"/>
    <col min="13826" max="14079" width="8.09765625" style="68"/>
    <col min="14080" max="14080" width="6.59765625" style="68" customWidth="1"/>
    <col min="14081" max="14081" width="7.19921875" style="68" customWidth="1"/>
    <col min="14082" max="14335" width="8.09765625" style="68"/>
    <col min="14336" max="14336" width="6.59765625" style="68" customWidth="1"/>
    <col min="14337" max="14337" width="7.19921875" style="68" customWidth="1"/>
    <col min="14338" max="14591" width="8.09765625" style="68"/>
    <col min="14592" max="14592" width="6.59765625" style="68" customWidth="1"/>
    <col min="14593" max="14593" width="7.19921875" style="68" customWidth="1"/>
    <col min="14594" max="14847" width="8.09765625" style="68"/>
    <col min="14848" max="14848" width="6.59765625" style="68" customWidth="1"/>
    <col min="14849" max="14849" width="7.19921875" style="68" customWidth="1"/>
    <col min="14850" max="15103" width="8.09765625" style="68"/>
    <col min="15104" max="15104" width="6.59765625" style="68" customWidth="1"/>
    <col min="15105" max="15105" width="7.19921875" style="68" customWidth="1"/>
    <col min="15106" max="15359" width="8.09765625" style="68"/>
    <col min="15360" max="15360" width="6.59765625" style="68" customWidth="1"/>
    <col min="15361" max="15361" width="7.19921875" style="68" customWidth="1"/>
    <col min="15362" max="15615" width="8.09765625" style="68"/>
    <col min="15616" max="15616" width="6.59765625" style="68" customWidth="1"/>
    <col min="15617" max="15617" width="7.19921875" style="68" customWidth="1"/>
    <col min="15618" max="15871" width="8.09765625" style="68"/>
    <col min="15872" max="15872" width="6.59765625" style="68" customWidth="1"/>
    <col min="15873" max="15873" width="7.19921875" style="68" customWidth="1"/>
    <col min="15874" max="16127" width="8.09765625" style="68"/>
    <col min="16128" max="16128" width="6.59765625" style="68" customWidth="1"/>
    <col min="16129" max="16129" width="7.19921875" style="68" customWidth="1"/>
    <col min="16130" max="16384" width="8.09765625" style="68"/>
  </cols>
  <sheetData>
    <row r="1" spans="1:75" x14ac:dyDescent="0.45">
      <c r="A1" s="44">
        <v>1</v>
      </c>
      <c r="J1" s="68">
        <v>6</v>
      </c>
      <c r="T1" s="68">
        <v>11</v>
      </c>
      <c r="AB1" s="68">
        <v>16</v>
      </c>
      <c r="AJ1" s="68">
        <v>21</v>
      </c>
      <c r="AQ1" s="68">
        <v>26</v>
      </c>
      <c r="AW1" s="68">
        <v>31</v>
      </c>
      <c r="BG1" s="68">
        <v>36</v>
      </c>
      <c r="BP1" s="68">
        <v>41</v>
      </c>
      <c r="BW1" s="68">
        <v>46</v>
      </c>
    </row>
    <row r="40" spans="1:75" x14ac:dyDescent="0.45">
      <c r="A40" s="44">
        <v>2</v>
      </c>
      <c r="J40" s="68">
        <v>7</v>
      </c>
      <c r="T40" s="68">
        <v>12</v>
      </c>
      <c r="AB40" s="68">
        <v>17</v>
      </c>
      <c r="AJ40" s="68">
        <v>22</v>
      </c>
      <c r="AQ40" s="68">
        <v>27</v>
      </c>
      <c r="AW40" s="68">
        <v>32</v>
      </c>
      <c r="BG40" s="68">
        <v>37</v>
      </c>
      <c r="BP40" s="68">
        <v>42</v>
      </c>
      <c r="BW40" s="68">
        <v>47</v>
      </c>
    </row>
    <row r="79" spans="1:75" x14ac:dyDescent="0.45">
      <c r="A79" s="44">
        <v>3</v>
      </c>
      <c r="J79" s="68">
        <v>8</v>
      </c>
      <c r="T79" s="68">
        <v>13</v>
      </c>
      <c r="AB79" s="68">
        <v>18</v>
      </c>
      <c r="AJ79" s="68">
        <v>23</v>
      </c>
      <c r="AQ79" s="68">
        <v>28</v>
      </c>
      <c r="AW79" s="68">
        <v>33</v>
      </c>
      <c r="BG79" s="68">
        <v>38</v>
      </c>
      <c r="BP79" s="68">
        <v>43</v>
      </c>
      <c r="BW79" s="68">
        <v>48</v>
      </c>
    </row>
    <row r="118" spans="1:75" x14ac:dyDescent="0.45">
      <c r="A118" s="44">
        <v>4</v>
      </c>
      <c r="J118" s="68">
        <v>9</v>
      </c>
      <c r="T118" s="68">
        <v>14</v>
      </c>
      <c r="AB118" s="68">
        <v>19</v>
      </c>
      <c r="AJ118" s="68">
        <v>24</v>
      </c>
      <c r="AQ118" s="68">
        <v>29</v>
      </c>
      <c r="AW118" s="68">
        <v>34</v>
      </c>
      <c r="BG118" s="68">
        <v>39</v>
      </c>
      <c r="BP118" s="68">
        <v>44</v>
      </c>
      <c r="BW118" s="68">
        <v>49</v>
      </c>
    </row>
    <row r="157" spans="1:75" x14ac:dyDescent="0.45">
      <c r="A157" s="44">
        <v>5</v>
      </c>
      <c r="J157" s="68">
        <v>10</v>
      </c>
      <c r="T157" s="68">
        <v>15</v>
      </c>
      <c r="AB157" s="68">
        <v>20</v>
      </c>
      <c r="AJ157" s="68">
        <v>25</v>
      </c>
      <c r="AQ157" s="68">
        <v>30</v>
      </c>
      <c r="AW157" s="68">
        <v>35</v>
      </c>
      <c r="BG157" s="68">
        <v>40</v>
      </c>
      <c r="BP157" s="68">
        <v>45</v>
      </c>
      <c r="BW157" s="68">
        <v>50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A12" sqref="A12:J19"/>
    </sheetView>
  </sheetViews>
  <sheetFormatPr defaultColWidth="8.09765625" defaultRowHeight="13.2" x14ac:dyDescent="0.45"/>
  <cols>
    <col min="1" max="16384" width="8.09765625" style="43"/>
  </cols>
  <sheetData>
    <row r="1" spans="1:10" x14ac:dyDescent="0.45">
      <c r="A1" s="43" t="s">
        <v>23</v>
      </c>
    </row>
    <row r="2" spans="1:10" ht="13.2" customHeight="1" x14ac:dyDescent="0.45">
      <c r="A2" s="107" t="s">
        <v>95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45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0" x14ac:dyDescent="0.45">
      <c r="A4" s="108"/>
      <c r="B4" s="108"/>
      <c r="C4" s="108"/>
      <c r="D4" s="108"/>
      <c r="E4" s="108"/>
      <c r="F4" s="108"/>
      <c r="G4" s="108"/>
      <c r="H4" s="108"/>
      <c r="I4" s="108"/>
      <c r="J4" s="108"/>
    </row>
    <row r="5" spans="1:10" x14ac:dyDescent="0.45">
      <c r="A5" s="108"/>
      <c r="B5" s="108"/>
      <c r="C5" s="108"/>
      <c r="D5" s="108"/>
      <c r="E5" s="108"/>
      <c r="F5" s="108"/>
      <c r="G5" s="108"/>
      <c r="H5" s="108"/>
      <c r="I5" s="108"/>
      <c r="J5" s="108"/>
    </row>
    <row r="6" spans="1:10" x14ac:dyDescent="0.45">
      <c r="A6" s="108"/>
      <c r="B6" s="108"/>
      <c r="C6" s="108"/>
      <c r="D6" s="108"/>
      <c r="E6" s="108"/>
      <c r="F6" s="108"/>
      <c r="G6" s="108"/>
      <c r="H6" s="108"/>
      <c r="I6" s="108"/>
      <c r="J6" s="108"/>
    </row>
    <row r="7" spans="1:10" x14ac:dyDescent="0.45">
      <c r="A7" s="108"/>
      <c r="B7" s="108"/>
      <c r="C7" s="108"/>
      <c r="D7" s="108"/>
      <c r="E7" s="108"/>
      <c r="F7" s="108"/>
      <c r="G7" s="108"/>
      <c r="H7" s="108"/>
      <c r="I7" s="108"/>
      <c r="J7" s="108"/>
    </row>
    <row r="8" spans="1:10" x14ac:dyDescent="0.45">
      <c r="A8" s="108"/>
      <c r="B8" s="108"/>
      <c r="C8" s="108"/>
      <c r="D8" s="108"/>
      <c r="E8" s="108"/>
      <c r="F8" s="108"/>
      <c r="G8" s="108"/>
      <c r="H8" s="108"/>
      <c r="I8" s="108"/>
      <c r="J8" s="108"/>
    </row>
    <row r="9" spans="1:10" x14ac:dyDescent="0.45">
      <c r="A9" s="108"/>
      <c r="B9" s="108"/>
      <c r="C9" s="108"/>
      <c r="D9" s="108"/>
      <c r="E9" s="108"/>
      <c r="F9" s="108"/>
      <c r="G9" s="108"/>
      <c r="H9" s="108"/>
      <c r="I9" s="108"/>
      <c r="J9" s="108"/>
    </row>
    <row r="11" spans="1:10" x14ac:dyDescent="0.45">
      <c r="A11" s="43" t="s">
        <v>24</v>
      </c>
    </row>
    <row r="12" spans="1:10" ht="13.2" customHeight="1" x14ac:dyDescent="0.45">
      <c r="A12" s="109" t="s">
        <v>96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x14ac:dyDescent="0.45">
      <c r="A14" s="110"/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x14ac:dyDescent="0.45">
      <c r="A15" s="110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x14ac:dyDescent="0.45">
      <c r="A16" s="110"/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x14ac:dyDescent="0.45">
      <c r="A17" s="110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x14ac:dyDescent="0.45">
      <c r="A18" s="110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x14ac:dyDescent="0.45">
      <c r="A19" s="110"/>
      <c r="B19" s="110"/>
      <c r="C19" s="110"/>
      <c r="D19" s="110"/>
      <c r="E19" s="110"/>
      <c r="F19" s="110"/>
      <c r="G19" s="110"/>
      <c r="H19" s="110"/>
      <c r="I19" s="110"/>
      <c r="J19" s="110"/>
    </row>
    <row r="21" spans="1:10" x14ac:dyDescent="0.45">
      <c r="A21" s="43" t="s">
        <v>25</v>
      </c>
    </row>
    <row r="22" spans="1:10" x14ac:dyDescent="0.45">
      <c r="A22" s="109"/>
      <c r="B22" s="109"/>
      <c r="C22" s="109"/>
      <c r="D22" s="109"/>
      <c r="E22" s="109"/>
      <c r="F22" s="109"/>
      <c r="G22" s="109"/>
      <c r="H22" s="109"/>
      <c r="I22" s="109"/>
      <c r="J22" s="109"/>
    </row>
    <row r="23" spans="1:10" x14ac:dyDescent="0.45">
      <c r="A23" s="109"/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10" x14ac:dyDescent="0.45">
      <c r="A24" s="109"/>
      <c r="B24" s="109"/>
      <c r="C24" s="109"/>
      <c r="D24" s="109"/>
      <c r="E24" s="109"/>
      <c r="F24" s="109"/>
      <c r="G24" s="109"/>
      <c r="H24" s="109"/>
      <c r="I24" s="109"/>
      <c r="J24" s="109"/>
    </row>
    <row r="25" spans="1:10" x14ac:dyDescent="0.45">
      <c r="A25" s="109"/>
      <c r="B25" s="109"/>
      <c r="C25" s="109"/>
      <c r="D25" s="109"/>
      <c r="E25" s="109"/>
      <c r="F25" s="109"/>
      <c r="G25" s="109"/>
      <c r="H25" s="109"/>
      <c r="I25" s="109"/>
      <c r="J25" s="109"/>
    </row>
    <row r="26" spans="1:10" x14ac:dyDescent="0.4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x14ac:dyDescent="0.4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x14ac:dyDescent="0.4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x14ac:dyDescent="0.4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/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28" t="s">
        <v>13</v>
      </c>
      <c r="B1" s="29"/>
      <c r="C1" s="30"/>
      <c r="D1" s="31"/>
      <c r="E1" s="30"/>
      <c r="F1" s="31"/>
      <c r="G1" s="30"/>
      <c r="H1" s="31"/>
    </row>
    <row r="2" spans="1:8" x14ac:dyDescent="0.45">
      <c r="A2" s="32"/>
      <c r="B2" s="30"/>
      <c r="C2" s="30"/>
      <c r="D2" s="31"/>
      <c r="E2" s="30"/>
      <c r="F2" s="31"/>
      <c r="G2" s="30"/>
      <c r="H2" s="31"/>
    </row>
    <row r="3" spans="1:8" x14ac:dyDescent="0.45">
      <c r="A3" s="33" t="s">
        <v>14</v>
      </c>
      <c r="B3" s="33" t="s">
        <v>15</v>
      </c>
      <c r="C3" s="33" t="s">
        <v>16</v>
      </c>
      <c r="D3" s="34" t="s">
        <v>17</v>
      </c>
      <c r="E3" s="33" t="s">
        <v>18</v>
      </c>
      <c r="F3" s="34" t="s">
        <v>17</v>
      </c>
      <c r="G3" s="33" t="s">
        <v>19</v>
      </c>
      <c r="H3" s="34" t="s">
        <v>17</v>
      </c>
    </row>
    <row r="4" spans="1:8" x14ac:dyDescent="0.45">
      <c r="A4" s="35" t="s">
        <v>20</v>
      </c>
      <c r="B4" s="35" t="s">
        <v>93</v>
      </c>
      <c r="C4" s="35" t="s">
        <v>94</v>
      </c>
      <c r="D4" s="36">
        <v>44580</v>
      </c>
      <c r="E4" s="35" t="s">
        <v>94</v>
      </c>
      <c r="F4" s="36">
        <v>44580</v>
      </c>
      <c r="G4" s="35"/>
      <c r="H4" s="36"/>
    </row>
    <row r="5" spans="1:8" x14ac:dyDescent="0.45">
      <c r="A5" s="35" t="s">
        <v>20</v>
      </c>
      <c r="B5" s="35"/>
      <c r="C5" s="35"/>
      <c r="D5" s="36"/>
      <c r="E5" s="35"/>
      <c r="F5" s="37"/>
      <c r="G5" s="35"/>
      <c r="H5" s="37"/>
    </row>
    <row r="6" spans="1:8" x14ac:dyDescent="0.45">
      <c r="A6" s="35" t="s">
        <v>20</v>
      </c>
      <c r="B6" s="35"/>
      <c r="C6" s="35"/>
      <c r="D6" s="37"/>
      <c r="E6" s="35"/>
      <c r="F6" s="37"/>
      <c r="G6" s="35"/>
      <c r="H6" s="37"/>
    </row>
    <row r="7" spans="1:8" x14ac:dyDescent="0.45">
      <c r="A7" s="35" t="s">
        <v>20</v>
      </c>
      <c r="B7" s="35"/>
      <c r="C7" s="35"/>
      <c r="D7" s="37"/>
      <c r="E7" s="35"/>
      <c r="F7" s="37"/>
      <c r="G7" s="35"/>
      <c r="H7" s="37"/>
    </row>
    <row r="8" spans="1:8" x14ac:dyDescent="0.45">
      <c r="A8" s="35" t="s">
        <v>20</v>
      </c>
      <c r="B8" s="35"/>
      <c r="C8" s="35"/>
      <c r="D8" s="37"/>
      <c r="E8" s="35"/>
      <c r="F8" s="37"/>
      <c r="G8" s="35"/>
      <c r="H8" s="37"/>
    </row>
    <row r="9" spans="1:8" x14ac:dyDescent="0.45">
      <c r="A9" s="35" t="s">
        <v>20</v>
      </c>
      <c r="B9" s="35"/>
      <c r="C9" s="35"/>
      <c r="D9" s="37"/>
      <c r="E9" s="35"/>
      <c r="F9" s="37"/>
      <c r="G9" s="35"/>
      <c r="H9" s="37"/>
    </row>
    <row r="10" spans="1:8" x14ac:dyDescent="0.45">
      <c r="A10" s="35" t="s">
        <v>20</v>
      </c>
      <c r="B10" s="35"/>
      <c r="C10" s="35"/>
      <c r="D10" s="37"/>
      <c r="E10" s="35"/>
      <c r="F10" s="37"/>
      <c r="G10" s="35"/>
      <c r="H10" s="37"/>
    </row>
    <row r="11" spans="1:8" x14ac:dyDescent="0.45">
      <c r="A11" s="35" t="s">
        <v>20</v>
      </c>
      <c r="B11" s="35"/>
      <c r="C11" s="35"/>
      <c r="D11" s="37"/>
      <c r="E11" s="35"/>
      <c r="F11" s="37"/>
      <c r="G11" s="35"/>
      <c r="H11" s="37"/>
    </row>
    <row r="12" spans="1:8" x14ac:dyDescent="0.45">
      <c r="A12" s="32"/>
      <c r="B12" s="30"/>
      <c r="C12" s="30"/>
      <c r="D12" s="31"/>
      <c r="E12" s="30"/>
      <c r="F12" s="31"/>
      <c r="G12" s="30"/>
      <c r="H12" s="3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野出 健智</cp:lastModifiedBy>
  <dcterms:created xsi:type="dcterms:W3CDTF">2020-09-18T03:10:57Z</dcterms:created>
  <dcterms:modified xsi:type="dcterms:W3CDTF">2022-01-19T10:48:27Z</dcterms:modified>
</cp:coreProperties>
</file>