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5.png" ContentType="image/png"/>
  <Override PartName="/xl/media/image6.png" ContentType="image/png"/>
  <Override PartName="/xl/media/image7.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<sst xmlns="http://schemas.openxmlformats.org/spreadsheetml/2006/main" count="86" uniqueCount="74">
  <si>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</si>
  <si>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</si>
  <si>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</si>
  <si>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</si>
  <si>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</si>
  <si>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</si>
  <si>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</si>
  <si>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</si>
  <si>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</si>
  <si>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</si>
  <si>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</si>
  <si>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</si>
  <si>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</si>
  <si>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</si>
  <si>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</si>
  <si>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</si>
  <si>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</si>
  <si>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</si>
  <si>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</si>
  <si>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</si>
  <si>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</si>
  <si>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</si>
  <si>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</si>
  <si>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</si>
  <si>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</si>
  <si>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</si>
  <si>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</si>
  <si>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</si>
  <si>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</si>
  <si>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</si>
  <si>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</si>
  <si>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</si>
  <si>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</si>
  <si>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</si>
  <si>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</si>
  <si>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</si>
  <si>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</si>
  <si>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</si>
  <si>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</si>
  <si>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</si>
  <si>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EB。上昇トレンドを綺麗に築いているいることからエントリー。</t>
  </si>
  <si>
    <t xml:space="preserve">EB。長く続いたレンジ相場からGCにより上昇トレンド。</t>
  </si>
  <si>
    <t xml:space="preserve">EB。下降トレンド中に右の実体が左の実体を包む形になったため下値更新を待ってエントリー。</t>
  </si>
  <si>
    <t xml:space="preserve">EB。下降トレンド中のエントリー。右の陰線が異常に長いためどうなるか</t>
  </si>
  <si>
    <t xml:space="preserve">EB。下降トレンド中にMAでがトレンドラインとして作用しているここと確認してエントリーするも利を伸ばせず。</t>
  </si>
  <si>
    <t xml:space="preserve">OB。４時間足でパーフェクトオーダー。３０分足でダウブレイクでエントリー。</t>
  </si>
  <si>
    <t xml:space="preserve">OB。３０分足のダウブレイクでエントリーするのが難しい。</t>
  </si>
  <si>
    <t xml:space="preserve">OB。今回は４時間足の調整に乗る形で買いエントリーしている</t>
  </si>
  <si>
    <t xml:space="preserve">OB。エントリーしたところからダウの根元までFIBをひいて検証</t>
  </si>
  <si>
    <t xml:space="preserve">OB。大きなトレンドに一時的に逆らっている所を取りに行くためある程度の逆行リスクは覚悟しておくこと。</t>
  </si>
  <si>
    <t xml:space="preserve">OB。３０分足でダウブレイクしたところの直近高値から過去の直近安値に向かってFIBをひくこと</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</si>
  <si>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</si>
  <si>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</si>
  <si>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</si>
  <si>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</si>
  <si>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</si>
  <si>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</si>
  <si>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</si>
  <si>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</si>
  <si>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</si>
  <si>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t xml:space="preserve">OB
　４時間足下げトレンド中の調整を３０分足に落とし込んで再度トレンド方向に向かった時の利ザヤを取りに行くよう心がけましたが、うまくいかずそのまま損切となりました。
　ご指摘いただいていたFIBの引き方は今回のもので合っているでしょうか。ダウントレンド中の高値からエントリーする前の直近安値にあわせて引いています。</t>
  </si>
  <si>
    <t xml:space="preserve">感想</t>
  </si>
  <si>
    <r>
      <rPr>
        <sz val="11"/>
        <color rgb="FF000000"/>
        <rFont val="ＭＳ Ｐゴシック"/>
        <family val="3"/>
        <charset val="128"/>
      </rPr>
      <t xml:space="preserve">
OBの考え方についての自己的解釈。
①エントリーしたい時間足の２つ上の上位足でトレンドを確認。その為にパーフェクトオーダーとダウ継続中であること、MACDのダイバージェンスが発生していないかの確認をする。
②ろうそく足がMAから乖離しその後、収束したために２０MAにタッチしたところから再度乖離に転ずると予想して、上位足のトレンドとおおよそのエントリータイミングをつかむ。
③実際にエントリーしたい時間足に落としこんでトレンド方向にダウが発生していることを確認し、ダウブレイクでエントリーする。
④エントリー後は上昇（下降）トレンドに乗りつつ、押し目を作ったと思われるところの少し下にロスカットラインを引き上げて、トレンドが継続する限り保有し続ける。
</t>
    </r>
    <r>
      <rPr>
        <sz val="11"/>
        <color rgb="FFC9211E"/>
        <rFont val="ＭＳ Ｐゴシック"/>
        <family val="3"/>
        <charset val="128"/>
      </rPr>
      <t xml:space="preserve">⑤FIBは２０MAタッチ後の最高値から過去の直近最安値にむかってひくこと</t>
    </r>
  </si>
  <si>
    <t xml:space="preserve">今後</t>
  </si>
  <si>
    <t xml:space="preserve">　PB,EBについてはデモトレードで挑戦中ですがリアルタイムで進む以上、いつ利益確定とするのか思案中です。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</si>
  <si>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</si>
  <si>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</si>
  <si>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</si>
  <si>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</si>
  <si>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</si>
  <si>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</si>
  <si>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</si>
  <si>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</si>
  <si>
    <t xml:space="preserve">EB</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</si>
</sst>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7">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sz val="11"/>
      <color rgb="FFC9211E"/>
      <name val="ＭＳ Ｐ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3" borderId="16" xfId="0" applyFont="true" applyBorder="true" applyAlignment="true" applyProtection="false">
      <alignment horizontal="center" vertical="center" textRotation="0" wrapText="false" indent="0" shrinkToFit="false"/>
      <protection locked="true" hidden="false"/>
    </xf>
    <xf numFmtId="164" fontId="16" fillId="3" borderId="16" xfId="0" applyFont="true" applyBorder="true" applyAlignment="true" applyProtection="false">
      <alignment horizontal="center" vertical="center" textRotation="0" wrapText="false" indent="0" shrinkToFit="false"/>
      <protection locked="true" hidden="false"/>
    </xf>
    <xf numFmtId="164" fontId="14" fillId="0" borderId="16" xfId="0" applyFont="true" applyBorder="true" applyAlignment="true" applyProtection="false">
      <alignment horizontal="center" vertical="center" textRotation="0" wrapText="false" indent="0" shrinkToFit="false"/>
      <protection locked="true" hidden="false"/>
    </xf>
    <xf numFmtId="172" fontId="16" fillId="0" borderId="16" xfId="0" applyFont="true" applyBorder="true" applyAlignment="true" applyProtection="false">
      <alignment horizontal="center" vertical="center" textRotation="0" wrapText="false" indent="0" shrinkToFit="false"/>
      <protection locked="true" hidden="false"/>
    </xf>
    <xf numFmtId="164" fontId="16"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6.png"/><Relationship Id="rId3" Type="http://schemas.openxmlformats.org/officeDocument/2006/relationships/image" Target="../media/image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146880</xdr:colOff>
      <xdr:row>13</xdr:row>
      <xdr:rowOff>7200</xdr:rowOff>
    </xdr:from>
    <xdr:to>
      <xdr:col>10</xdr:col>
      <xdr:colOff>47160</xdr:colOff>
      <xdr:row>18</xdr:row>
      <xdr:rowOff>32400</xdr:rowOff>
    </xdr:to>
    <xdr:sp>
      <xdr:nvSpPr>
        <xdr:cNvPr id="0" name="正方形/長方形 2"/>
        <xdr:cNvSpPr/>
      </xdr:nvSpPr>
      <xdr:spPr>
        <a:xfrm>
          <a:off x="5622480" y="2125440"/>
          <a:ext cx="528840" cy="834840"/>
        </a:xfrm>
        <a:prstGeom prst="rect">
          <a:avLst/>
        </a:prstGeom>
        <a:noFill/>
        <a:ln w="0">
          <a:noFill/>
        </a:ln>
      </xdr:spPr>
      <xdr:style>
        <a:lnRef idx="0"/>
        <a:fillRef idx="0"/>
        <a:effectRef idx="0"/>
        <a:fontRef idx="minor"/>
      </xdr:style>
    </xdr:sp>
    <xdr:clientData/>
  </xdr:twoCellAnchor>
  <xdr:twoCellAnchor editAs="oneCell">
    <xdr:from>
      <xdr:col>10</xdr:col>
      <xdr:colOff>100080</xdr:colOff>
      <xdr:row>60</xdr:row>
      <xdr:rowOff>73080</xdr:rowOff>
    </xdr:from>
    <xdr:to>
      <xdr:col>10</xdr:col>
      <xdr:colOff>110880</xdr:colOff>
      <xdr:row>61</xdr:row>
      <xdr:rowOff>90720</xdr:rowOff>
    </xdr:to>
    <xdr:sp>
      <xdr:nvSpPr>
        <xdr:cNvPr id="1" name="正方形/長方形 7"/>
        <xdr:cNvSpPr/>
      </xdr:nvSpPr>
      <xdr:spPr>
        <a:xfrm>
          <a:off x="6204240" y="9828360"/>
          <a:ext cx="10800" cy="179640"/>
        </a:xfrm>
        <a:prstGeom prst="rect">
          <a:avLst/>
        </a:prstGeom>
        <a:noFill/>
        <a:ln w="0">
          <a:noFill/>
        </a:ln>
      </xdr:spPr>
      <xdr:style>
        <a:lnRef idx="0"/>
        <a:fillRef idx="0"/>
        <a:effectRef idx="0"/>
        <a:fontRef idx="minor"/>
      </xdr:style>
    </xdr:sp>
    <xdr:clientData/>
  </xdr:twoCellAnchor>
  <xdr:twoCellAnchor editAs="oneCell">
    <xdr:from>
      <xdr:col>10</xdr:col>
      <xdr:colOff>323640</xdr:colOff>
      <xdr:row>31</xdr:row>
      <xdr:rowOff>11160</xdr:rowOff>
    </xdr:from>
    <xdr:to>
      <xdr:col>10</xdr:col>
      <xdr:colOff>334440</xdr:colOff>
      <xdr:row>32</xdr:row>
      <xdr:rowOff>14040</xdr:rowOff>
    </xdr:to>
    <xdr:sp>
      <xdr:nvSpPr>
        <xdr:cNvPr id="2" name="正方形/長方形 1"/>
        <xdr:cNvSpPr/>
      </xdr:nvSpPr>
      <xdr:spPr>
        <a:xfrm>
          <a:off x="6427800" y="5043960"/>
          <a:ext cx="10800" cy="178200"/>
        </a:xfrm>
        <a:prstGeom prst="rect">
          <a:avLst/>
        </a:prstGeom>
        <a:noFill/>
        <a:ln w="0">
          <a:noFill/>
        </a:ln>
      </xdr:spPr>
      <xdr:style>
        <a:lnRef idx="0"/>
        <a:fillRef idx="0"/>
        <a:effectRef idx="0"/>
        <a:fontRef idx="minor"/>
      </xdr:style>
    </xdr:sp>
    <xdr:clientData/>
  </xdr:twoCellAnchor>
  <xdr:twoCellAnchor editAs="oneCell">
    <xdr:from>
      <xdr:col>13</xdr:col>
      <xdr:colOff>381960</xdr:colOff>
      <xdr:row>77</xdr:row>
      <xdr:rowOff>42120</xdr:rowOff>
    </xdr:from>
    <xdr:to>
      <xdr:col>13</xdr:col>
      <xdr:colOff>391680</xdr:colOff>
      <xdr:row>78</xdr:row>
      <xdr:rowOff>14400</xdr:rowOff>
    </xdr:to>
    <xdr:sp>
      <xdr:nvSpPr>
        <xdr:cNvPr id="3" name="正方形/長方形 3"/>
        <xdr:cNvSpPr/>
      </xdr:nvSpPr>
      <xdr:spPr>
        <a:xfrm>
          <a:off x="8372160" y="12576960"/>
          <a:ext cx="9720" cy="133920"/>
        </a:xfrm>
        <a:prstGeom prst="rect">
          <a:avLst/>
        </a:prstGeom>
        <a:noFill/>
        <a:ln w="0">
          <a:noFill/>
        </a:ln>
      </xdr:spPr>
      <xdr:style>
        <a:lnRef idx="0"/>
        <a:fillRef idx="0"/>
        <a:effectRef idx="0"/>
        <a:fontRef idx="minor"/>
      </xdr:style>
    </xdr:sp>
    <xdr:clientData/>
  </xdr:twoCellAnchor>
  <xdr:twoCellAnchor editAs="oneCell">
    <xdr:from>
      <xdr:col>6</xdr:col>
      <xdr:colOff>360360</xdr:colOff>
      <xdr:row>136</xdr:row>
      <xdr:rowOff>119880</xdr:rowOff>
    </xdr:from>
    <xdr:to>
      <xdr:col>6</xdr:col>
      <xdr:colOff>371880</xdr:colOff>
      <xdr:row>138</xdr:row>
      <xdr:rowOff>1440</xdr:rowOff>
    </xdr:to>
    <xdr:sp>
      <xdr:nvSpPr>
        <xdr:cNvPr id="4" name="正方形/長方形 5"/>
        <xdr:cNvSpPr/>
      </xdr:nvSpPr>
      <xdr:spPr>
        <a:xfrm>
          <a:off x="3949920" y="22208040"/>
          <a:ext cx="11520" cy="205560"/>
        </a:xfrm>
        <a:prstGeom prst="rect">
          <a:avLst/>
        </a:prstGeom>
        <a:noFill/>
        <a:ln w="0">
          <a:noFill/>
        </a:ln>
      </xdr:spPr>
      <xdr:style>
        <a:lnRef idx="0"/>
        <a:fillRef idx="0"/>
        <a:effectRef idx="0"/>
        <a:fontRef idx="minor"/>
      </xdr:style>
    </xdr:sp>
    <xdr:clientData/>
  </xdr:twoCellAnchor>
  <xdr:twoCellAnchor editAs="oneCell">
    <xdr:from>
      <xdr:col>7</xdr:col>
      <xdr:colOff>253800</xdr:colOff>
      <xdr:row>135</xdr:row>
      <xdr:rowOff>10800</xdr:rowOff>
    </xdr:from>
    <xdr:to>
      <xdr:col>7</xdr:col>
      <xdr:colOff>264600</xdr:colOff>
      <xdr:row>136</xdr:row>
      <xdr:rowOff>27360</xdr:rowOff>
    </xdr:to>
    <xdr:sp>
      <xdr:nvSpPr>
        <xdr:cNvPr id="5" name="正方形/長方形 6"/>
        <xdr:cNvSpPr/>
      </xdr:nvSpPr>
      <xdr:spPr>
        <a:xfrm>
          <a:off x="4471920" y="21937320"/>
          <a:ext cx="10800" cy="178200"/>
        </a:xfrm>
        <a:prstGeom prst="rect">
          <a:avLst/>
        </a:prstGeom>
        <a:noFill/>
        <a:ln w="0">
          <a:noFill/>
        </a:ln>
      </xdr:spPr>
      <xdr:style>
        <a:lnRef idx="0"/>
        <a:fillRef idx="0"/>
        <a:effectRef idx="0"/>
        <a:fontRef idx="minor"/>
      </xdr:style>
    </xdr:sp>
    <xdr:clientData/>
  </xdr:twoCellAnchor>
  <xdr:twoCellAnchor editAs="oneCell">
    <xdr:from>
      <xdr:col>8</xdr:col>
      <xdr:colOff>41040</xdr:colOff>
      <xdr:row>134</xdr:row>
      <xdr:rowOff>3960</xdr:rowOff>
    </xdr:from>
    <xdr:to>
      <xdr:col>8</xdr:col>
      <xdr:colOff>48600</xdr:colOff>
      <xdr:row>134</xdr:row>
      <xdr:rowOff>136080</xdr:rowOff>
    </xdr:to>
    <xdr:sp>
      <xdr:nvSpPr>
        <xdr:cNvPr id="6" name="正方形/長方形 14"/>
        <xdr:cNvSpPr/>
      </xdr:nvSpPr>
      <xdr:spPr>
        <a:xfrm>
          <a:off x="4887720" y="21768480"/>
          <a:ext cx="7560" cy="132120"/>
        </a:xfrm>
        <a:prstGeom prst="rect">
          <a:avLst/>
        </a:prstGeom>
        <a:noFill/>
        <a:ln w="0">
          <a:noFill/>
        </a:ln>
      </xdr:spPr>
      <xdr:style>
        <a:lnRef idx="0"/>
        <a:fillRef idx="0"/>
        <a:effectRef idx="0"/>
        <a:fontRef idx="minor"/>
      </xdr:style>
    </xdr:sp>
    <xdr:clientData/>
  </xdr:twoCellAnchor>
  <xdr:twoCellAnchor editAs="oneCell">
    <xdr:from>
      <xdr:col>8</xdr:col>
      <xdr:colOff>200520</xdr:colOff>
      <xdr:row>105</xdr:row>
      <xdr:rowOff>3240</xdr:rowOff>
    </xdr:from>
    <xdr:to>
      <xdr:col>8</xdr:col>
      <xdr:colOff>208800</xdr:colOff>
      <xdr:row>106</xdr:row>
      <xdr:rowOff>13320</xdr:rowOff>
    </xdr:to>
    <xdr:sp>
      <xdr:nvSpPr>
        <xdr:cNvPr id="7" name="正方形/長方形 17"/>
        <xdr:cNvSpPr/>
      </xdr:nvSpPr>
      <xdr:spPr>
        <a:xfrm>
          <a:off x="5047200" y="17071920"/>
          <a:ext cx="8280" cy="172080"/>
        </a:xfrm>
        <a:prstGeom prst="rect">
          <a:avLst/>
        </a:prstGeom>
        <a:noFill/>
        <a:ln w="0">
          <a:noFill/>
        </a:ln>
      </xdr:spPr>
      <xdr:style>
        <a:lnRef idx="0"/>
        <a:fillRef idx="0"/>
        <a:effectRef idx="0"/>
        <a:fontRef idx="minor"/>
      </xdr:style>
    </xdr:sp>
    <xdr:clientData/>
  </xdr:twoCellAnchor>
  <xdr:twoCellAnchor editAs="oneCell">
    <xdr:from>
      <xdr:col>9</xdr:col>
      <xdr:colOff>398880</xdr:colOff>
      <xdr:row>102</xdr:row>
      <xdr:rowOff>120600</xdr:rowOff>
    </xdr:from>
    <xdr:to>
      <xdr:col>9</xdr:col>
      <xdr:colOff>410400</xdr:colOff>
      <xdr:row>104</xdr:row>
      <xdr:rowOff>3240</xdr:rowOff>
    </xdr:to>
    <xdr:sp>
      <xdr:nvSpPr>
        <xdr:cNvPr id="8" name="正方形/長方形 10"/>
        <xdr:cNvSpPr/>
      </xdr:nvSpPr>
      <xdr:spPr>
        <a:xfrm>
          <a:off x="5874480" y="16703280"/>
          <a:ext cx="11520" cy="206640"/>
        </a:xfrm>
        <a:prstGeom prst="rect">
          <a:avLst/>
        </a:prstGeom>
        <a:noFill/>
        <a:ln w="0">
          <a:noFill/>
        </a:ln>
      </xdr:spPr>
      <xdr:style>
        <a:lnRef idx="0"/>
        <a:fillRef idx="0"/>
        <a:effectRef idx="0"/>
        <a:fontRef idx="minor"/>
      </xdr:style>
    </xdr:sp>
    <xdr:clientData/>
  </xdr:twoCellAnchor>
  <xdr:twoCellAnchor editAs="oneCell">
    <xdr:from>
      <xdr:col>12</xdr:col>
      <xdr:colOff>507600</xdr:colOff>
      <xdr:row>178</xdr:row>
      <xdr:rowOff>105480</xdr:rowOff>
    </xdr:from>
    <xdr:to>
      <xdr:col>12</xdr:col>
      <xdr:colOff>515160</xdr:colOff>
      <xdr:row>179</xdr:row>
      <xdr:rowOff>136440</xdr:rowOff>
    </xdr:to>
    <xdr:sp>
      <xdr:nvSpPr>
        <xdr:cNvPr id="9" name="正方形/長方形 22"/>
        <xdr:cNvSpPr/>
      </xdr:nvSpPr>
      <xdr:spPr>
        <a:xfrm>
          <a:off x="7868880" y="28994760"/>
          <a:ext cx="7560" cy="192600"/>
        </a:xfrm>
        <a:prstGeom prst="rect">
          <a:avLst/>
        </a:prstGeom>
        <a:noFill/>
        <a:ln w="0">
          <a:noFill/>
        </a:ln>
      </xdr:spPr>
      <xdr:style>
        <a:lnRef idx="0"/>
        <a:fillRef idx="0"/>
        <a:effectRef idx="0"/>
        <a:fontRef idx="minor"/>
      </xdr:style>
    </xdr:sp>
    <xdr:clientData/>
  </xdr:twoCellAnchor>
  <xdr:twoCellAnchor editAs="oneCell">
    <xdr:from>
      <xdr:col>15</xdr:col>
      <xdr:colOff>538200</xdr:colOff>
      <xdr:row>180</xdr:row>
      <xdr:rowOff>3600</xdr:rowOff>
    </xdr:from>
    <xdr:to>
      <xdr:col>15</xdr:col>
      <xdr:colOff>546480</xdr:colOff>
      <xdr:row>180</xdr:row>
      <xdr:rowOff>135000</xdr:rowOff>
    </xdr:to>
    <xdr:sp>
      <xdr:nvSpPr>
        <xdr:cNvPr id="10" name="正方形/長方形 23"/>
        <xdr:cNvSpPr/>
      </xdr:nvSpPr>
      <xdr:spPr>
        <a:xfrm>
          <a:off x="9785520" y="29216520"/>
          <a:ext cx="8280" cy="131400"/>
        </a:xfrm>
        <a:prstGeom prst="rect">
          <a:avLst/>
        </a:prstGeom>
        <a:noFill/>
        <a:ln w="0">
          <a:noFill/>
        </a:ln>
      </xdr:spPr>
      <xdr:style>
        <a:lnRef idx="0"/>
        <a:fillRef idx="0"/>
        <a:effectRef idx="0"/>
        <a:fontRef idx="minor"/>
      </xdr:style>
    </xdr:sp>
    <xdr:clientData/>
  </xdr:twoCellAnchor>
  <xdr:twoCellAnchor editAs="oneCell">
    <xdr:from>
      <xdr:col>15</xdr:col>
      <xdr:colOff>246960</xdr:colOff>
      <xdr:row>223</xdr:row>
      <xdr:rowOff>42840</xdr:rowOff>
    </xdr:from>
    <xdr:to>
      <xdr:col>15</xdr:col>
      <xdr:colOff>258480</xdr:colOff>
      <xdr:row>224</xdr:row>
      <xdr:rowOff>59760</xdr:rowOff>
    </xdr:to>
    <xdr:sp>
      <xdr:nvSpPr>
        <xdr:cNvPr id="11" name="正方形/長方形 27"/>
        <xdr:cNvSpPr/>
      </xdr:nvSpPr>
      <xdr:spPr>
        <a:xfrm>
          <a:off x="9494280" y="36218520"/>
          <a:ext cx="11520" cy="178920"/>
        </a:xfrm>
        <a:prstGeom prst="rect">
          <a:avLst/>
        </a:prstGeom>
        <a:noFill/>
        <a:ln w="0">
          <a:noFill/>
        </a:ln>
      </xdr:spPr>
      <xdr:style>
        <a:lnRef idx="0"/>
        <a:fillRef idx="0"/>
        <a:effectRef idx="0"/>
        <a:fontRef idx="minor"/>
      </xdr:style>
    </xdr:sp>
    <xdr:clientData/>
  </xdr:twoCellAnchor>
  <xdr:twoCellAnchor editAs="oneCell">
    <xdr:from>
      <xdr:col>8</xdr:col>
      <xdr:colOff>437400</xdr:colOff>
      <xdr:row>274</xdr:row>
      <xdr:rowOff>119160</xdr:rowOff>
    </xdr:from>
    <xdr:to>
      <xdr:col>8</xdr:col>
      <xdr:colOff>448200</xdr:colOff>
      <xdr:row>276</xdr:row>
      <xdr:rowOff>1800</xdr:rowOff>
    </xdr:to>
    <xdr:sp>
      <xdr:nvSpPr>
        <xdr:cNvPr id="12" name="正方形/長方形 9"/>
        <xdr:cNvSpPr/>
      </xdr:nvSpPr>
      <xdr:spPr>
        <a:xfrm>
          <a:off x="5284080" y="44553240"/>
          <a:ext cx="10800" cy="206280"/>
        </a:xfrm>
        <a:prstGeom prst="rect">
          <a:avLst/>
        </a:prstGeom>
        <a:noFill/>
        <a:ln w="0">
          <a:noFill/>
        </a:ln>
      </xdr:spPr>
      <xdr:style>
        <a:lnRef idx="0"/>
        <a:fillRef idx="0"/>
        <a:effectRef idx="0"/>
        <a:fontRef idx="minor"/>
      </xdr:style>
    </xdr:sp>
    <xdr:clientData/>
  </xdr:twoCellAnchor>
  <xdr:twoCellAnchor editAs="oneCell">
    <xdr:from>
      <xdr:col>12</xdr:col>
      <xdr:colOff>199800</xdr:colOff>
      <xdr:row>266</xdr:row>
      <xdr:rowOff>120600</xdr:rowOff>
    </xdr:from>
    <xdr:to>
      <xdr:col>12</xdr:col>
      <xdr:colOff>208800</xdr:colOff>
      <xdr:row>268</xdr:row>
      <xdr:rowOff>1800</xdr:rowOff>
    </xdr:to>
    <xdr:sp>
      <xdr:nvSpPr>
        <xdr:cNvPr id="13" name="正方形/長方形 11"/>
        <xdr:cNvSpPr/>
      </xdr:nvSpPr>
      <xdr:spPr>
        <a:xfrm>
          <a:off x="7561080" y="43259040"/>
          <a:ext cx="9000" cy="205200"/>
        </a:xfrm>
        <a:prstGeom prst="rect">
          <a:avLst/>
        </a:prstGeom>
        <a:noFill/>
        <a:ln w="0">
          <a:noFill/>
        </a:ln>
      </xdr:spPr>
      <xdr:style>
        <a:lnRef idx="0"/>
        <a:fillRef idx="0"/>
        <a:effectRef idx="0"/>
        <a:fontRef idx="minor"/>
      </xdr:style>
    </xdr:sp>
    <xdr:clientData/>
  </xdr:twoCellAnchor>
  <xdr:twoCellAnchor editAs="oneCell">
    <xdr:from>
      <xdr:col>10</xdr:col>
      <xdr:colOff>39240</xdr:colOff>
      <xdr:row>314</xdr:row>
      <xdr:rowOff>42840</xdr:rowOff>
    </xdr:from>
    <xdr:to>
      <xdr:col>10</xdr:col>
      <xdr:colOff>47160</xdr:colOff>
      <xdr:row>315</xdr:row>
      <xdr:rowOff>14760</xdr:rowOff>
    </xdr:to>
    <xdr:sp>
      <xdr:nvSpPr>
        <xdr:cNvPr id="14" name="正方形/長方形 13"/>
        <xdr:cNvSpPr/>
      </xdr:nvSpPr>
      <xdr:spPr>
        <a:xfrm>
          <a:off x="6143400" y="50953680"/>
          <a:ext cx="7920" cy="133920"/>
        </a:xfrm>
        <a:prstGeom prst="rect">
          <a:avLst/>
        </a:prstGeom>
        <a:noFill/>
        <a:ln w="0">
          <a:noFill/>
        </a:ln>
      </xdr:spPr>
      <xdr:style>
        <a:lnRef idx="0"/>
        <a:fillRef idx="0"/>
        <a:effectRef idx="0"/>
        <a:fontRef idx="minor"/>
      </xdr:style>
    </xdr:sp>
    <xdr:clientData/>
  </xdr:twoCellAnchor>
  <xdr:twoCellAnchor editAs="oneCell">
    <xdr:from>
      <xdr:col>12</xdr:col>
      <xdr:colOff>304920</xdr:colOff>
      <xdr:row>329</xdr:row>
      <xdr:rowOff>73800</xdr:rowOff>
    </xdr:from>
    <xdr:to>
      <xdr:col>12</xdr:col>
      <xdr:colOff>479520</xdr:colOff>
      <xdr:row>330</xdr:row>
      <xdr:rowOff>138600</xdr:rowOff>
    </xdr:to>
    <xdr:sp>
      <xdr:nvSpPr>
        <xdr:cNvPr id="15" name="テキスト ボックス 15"/>
        <xdr:cNvSpPr/>
      </xdr:nvSpPr>
      <xdr:spPr>
        <a:xfrm>
          <a:off x="7666200" y="53413560"/>
          <a:ext cx="174600" cy="226800"/>
        </a:xfrm>
        <a:prstGeom prst="rect">
          <a:avLst/>
        </a:prstGeom>
        <a:noFill/>
        <a:ln w="0">
          <a:noFill/>
        </a:ln>
      </xdr:spPr>
      <xdr:style>
        <a:lnRef idx="0"/>
        <a:fillRef idx="0"/>
        <a:effectRef idx="0"/>
        <a:fontRef idx="minor"/>
      </xdr:style>
    </xdr:sp>
    <xdr:clientData/>
  </xdr:twoCellAnchor>
  <xdr:twoCellAnchor editAs="oneCell">
    <xdr:from>
      <xdr:col>14</xdr:col>
      <xdr:colOff>612720</xdr:colOff>
      <xdr:row>307</xdr:row>
      <xdr:rowOff>42480</xdr:rowOff>
    </xdr:from>
    <xdr:to>
      <xdr:col>14</xdr:col>
      <xdr:colOff>619920</xdr:colOff>
      <xdr:row>308</xdr:row>
      <xdr:rowOff>13680</xdr:rowOff>
    </xdr:to>
    <xdr:sp>
      <xdr:nvSpPr>
        <xdr:cNvPr id="16" name="正方形/長方形 16"/>
        <xdr:cNvSpPr/>
      </xdr:nvSpPr>
      <xdr:spPr>
        <a:xfrm>
          <a:off x="9231480" y="49820040"/>
          <a:ext cx="7200" cy="133200"/>
        </a:xfrm>
        <a:prstGeom prst="rect">
          <a:avLst/>
        </a:prstGeom>
        <a:noFill/>
        <a:ln w="0">
          <a:noFill/>
        </a:ln>
      </xdr:spPr>
      <xdr:style>
        <a:lnRef idx="0"/>
        <a:fillRef idx="0"/>
        <a:effectRef idx="0"/>
        <a:fontRef idx="minor"/>
      </xdr:style>
    </xdr:sp>
    <xdr:clientData/>
  </xdr:twoCellAnchor>
  <xdr:twoCellAnchor editAs="oneCell">
    <xdr:from>
      <xdr:col>7</xdr:col>
      <xdr:colOff>308520</xdr:colOff>
      <xdr:row>355</xdr:row>
      <xdr:rowOff>105120</xdr:rowOff>
    </xdr:from>
    <xdr:to>
      <xdr:col>7</xdr:col>
      <xdr:colOff>317520</xdr:colOff>
      <xdr:row>356</xdr:row>
      <xdr:rowOff>78120</xdr:rowOff>
    </xdr:to>
    <xdr:sp>
      <xdr:nvSpPr>
        <xdr:cNvPr id="17" name="正方形/長方形 19"/>
        <xdr:cNvSpPr/>
      </xdr:nvSpPr>
      <xdr:spPr>
        <a:xfrm>
          <a:off x="4526640" y="57655080"/>
          <a:ext cx="9000" cy="135000"/>
        </a:xfrm>
        <a:prstGeom prst="rect">
          <a:avLst/>
        </a:prstGeom>
        <a:noFill/>
        <a:ln w="0">
          <a:noFill/>
        </a:ln>
      </xdr:spPr>
      <xdr:style>
        <a:lnRef idx="0"/>
        <a:fillRef idx="0"/>
        <a:effectRef idx="0"/>
        <a:fontRef idx="minor"/>
      </xdr:style>
    </xdr:sp>
    <xdr:clientData/>
  </xdr:twoCellAnchor>
  <xdr:twoCellAnchor editAs="oneCell">
    <xdr:from>
      <xdr:col>9</xdr:col>
      <xdr:colOff>123480</xdr:colOff>
      <xdr:row>355</xdr:row>
      <xdr:rowOff>117720</xdr:rowOff>
    </xdr:from>
    <xdr:to>
      <xdr:col>9</xdr:col>
      <xdr:colOff>130680</xdr:colOff>
      <xdr:row>356</xdr:row>
      <xdr:rowOff>136440</xdr:rowOff>
    </xdr:to>
    <xdr:sp>
      <xdr:nvSpPr>
        <xdr:cNvPr id="18" name="正方形/長方形 20"/>
        <xdr:cNvSpPr/>
      </xdr:nvSpPr>
      <xdr:spPr>
        <a:xfrm>
          <a:off x="5599080" y="57667680"/>
          <a:ext cx="7200" cy="180720"/>
        </a:xfrm>
        <a:prstGeom prst="rect">
          <a:avLst/>
        </a:prstGeom>
        <a:noFill/>
        <a:ln w="0">
          <a:noFill/>
        </a:ln>
      </xdr:spPr>
      <xdr:style>
        <a:lnRef idx="0"/>
        <a:fillRef idx="0"/>
        <a:effectRef idx="0"/>
        <a:fontRef idx="minor"/>
      </xdr:style>
    </xdr:sp>
    <xdr:clientData/>
  </xdr:twoCellAnchor>
  <xdr:twoCellAnchor editAs="oneCell">
    <xdr:from>
      <xdr:col>9</xdr:col>
      <xdr:colOff>169560</xdr:colOff>
      <xdr:row>398</xdr:row>
      <xdr:rowOff>119520</xdr:rowOff>
    </xdr:from>
    <xdr:to>
      <xdr:col>9</xdr:col>
      <xdr:colOff>180360</xdr:colOff>
      <xdr:row>400</xdr:row>
      <xdr:rowOff>2520</xdr:rowOff>
    </xdr:to>
    <xdr:sp>
      <xdr:nvSpPr>
        <xdr:cNvPr id="19" name="正方形/長方形 24"/>
        <xdr:cNvSpPr/>
      </xdr:nvSpPr>
      <xdr:spPr>
        <a:xfrm>
          <a:off x="5645160" y="64632240"/>
          <a:ext cx="10800" cy="206640"/>
        </a:xfrm>
        <a:prstGeom prst="rect">
          <a:avLst/>
        </a:prstGeom>
        <a:noFill/>
        <a:ln w="0">
          <a:noFill/>
        </a:ln>
      </xdr:spPr>
      <xdr:style>
        <a:lnRef idx="0"/>
        <a:fillRef idx="0"/>
        <a:effectRef idx="0"/>
        <a:fontRef idx="minor"/>
      </xdr:style>
    </xdr:sp>
    <xdr:clientData/>
  </xdr:twoCellAnchor>
  <xdr:twoCellAnchor editAs="oneCell">
    <xdr:from>
      <xdr:col>11</xdr:col>
      <xdr:colOff>278280</xdr:colOff>
      <xdr:row>403</xdr:row>
      <xdr:rowOff>118440</xdr:rowOff>
    </xdr:from>
    <xdr:to>
      <xdr:col>11</xdr:col>
      <xdr:colOff>285480</xdr:colOff>
      <xdr:row>404</xdr:row>
      <xdr:rowOff>137160</xdr:rowOff>
    </xdr:to>
    <xdr:sp>
      <xdr:nvSpPr>
        <xdr:cNvPr id="20" name="正方形/長方形 25"/>
        <xdr:cNvSpPr/>
      </xdr:nvSpPr>
      <xdr:spPr>
        <a:xfrm>
          <a:off x="7011000" y="65440800"/>
          <a:ext cx="7200" cy="180720"/>
        </a:xfrm>
        <a:prstGeom prst="rect">
          <a:avLst/>
        </a:prstGeom>
        <a:noFill/>
        <a:ln w="0">
          <a:noFill/>
        </a:ln>
      </xdr:spPr>
      <xdr:style>
        <a:lnRef idx="0"/>
        <a:fillRef idx="0"/>
        <a:effectRef idx="0"/>
        <a:fontRef idx="minor"/>
      </xdr:style>
    </xdr:sp>
    <xdr:clientData/>
  </xdr:twoCellAnchor>
  <xdr:twoCellAnchor editAs="oneCell">
    <xdr:from>
      <xdr:col>12</xdr:col>
      <xdr:colOff>199800</xdr:colOff>
      <xdr:row>406</xdr:row>
      <xdr:rowOff>106560</xdr:rowOff>
    </xdr:from>
    <xdr:to>
      <xdr:col>12</xdr:col>
      <xdr:colOff>208800</xdr:colOff>
      <xdr:row>407</xdr:row>
      <xdr:rowOff>136080</xdr:rowOff>
    </xdr:to>
    <xdr:sp>
      <xdr:nvSpPr>
        <xdr:cNvPr id="21" name="正方形/長方形 28"/>
        <xdr:cNvSpPr/>
      </xdr:nvSpPr>
      <xdr:spPr>
        <a:xfrm>
          <a:off x="7561080" y="65914560"/>
          <a:ext cx="9000" cy="191520"/>
        </a:xfrm>
        <a:prstGeom prst="rect">
          <a:avLst/>
        </a:prstGeom>
        <a:noFill/>
        <a:ln w="0">
          <a:noFill/>
        </a:ln>
      </xdr:spPr>
      <xdr:style>
        <a:lnRef idx="0"/>
        <a:fillRef idx="0"/>
        <a:effectRef idx="0"/>
        <a:fontRef idx="minor"/>
      </xdr:style>
    </xdr:sp>
    <xdr:clientData/>
  </xdr:twoCellAnchor>
  <xdr:twoCellAnchor editAs="oneCell">
    <xdr:from>
      <xdr:col>12</xdr:col>
      <xdr:colOff>466920</xdr:colOff>
      <xdr:row>408</xdr:row>
      <xdr:rowOff>74160</xdr:rowOff>
    </xdr:from>
    <xdr:to>
      <xdr:col>12</xdr:col>
      <xdr:colOff>475920</xdr:colOff>
      <xdr:row>409</xdr:row>
      <xdr:rowOff>46800</xdr:rowOff>
    </xdr:to>
    <xdr:sp>
      <xdr:nvSpPr>
        <xdr:cNvPr id="22" name="正方形/長方形 29"/>
        <xdr:cNvSpPr/>
      </xdr:nvSpPr>
      <xdr:spPr>
        <a:xfrm>
          <a:off x="7828200" y="66206160"/>
          <a:ext cx="9000" cy="134640"/>
        </a:xfrm>
        <a:prstGeom prst="rect">
          <a:avLst/>
        </a:prstGeom>
        <a:noFill/>
        <a:ln w="0">
          <a:noFill/>
        </a:ln>
      </xdr:spPr>
      <xdr:style>
        <a:lnRef idx="0"/>
        <a:fillRef idx="0"/>
        <a:effectRef idx="0"/>
        <a:fontRef idx="minor"/>
      </xdr:style>
    </xdr:sp>
    <xdr:clientData/>
  </xdr:twoCellAnchor>
  <xdr:twoCellAnchor editAs="absolute">
    <xdr:from>
      <xdr:col>0</xdr:col>
      <xdr:colOff>507960</xdr:colOff>
      <xdr:row>0</xdr:row>
      <xdr:rowOff>161640</xdr:rowOff>
    </xdr:from>
    <xdr:to>
      <xdr:col>19</xdr:col>
      <xdr:colOff>372960</xdr:colOff>
      <xdr:row>32</xdr:row>
      <xdr:rowOff>7920</xdr:rowOff>
    </xdr:to>
    <xdr:pic>
      <xdr:nvPicPr>
        <xdr:cNvPr id="23" name="画像 2" descr=""/>
        <xdr:cNvPicPr/>
      </xdr:nvPicPr>
      <xdr:blipFill>
        <a:blip r:embed="rId1"/>
        <a:stretch/>
      </xdr:blipFill>
      <xdr:spPr>
        <a:xfrm>
          <a:off x="507960" y="161640"/>
          <a:ext cx="11626920" cy="5054400"/>
        </a:xfrm>
        <a:prstGeom prst="rect">
          <a:avLst/>
        </a:prstGeom>
        <a:ln w="0">
          <a:noFill/>
        </a:ln>
      </xdr:spPr>
    </xdr:pic>
    <xdr:clientData/>
  </xdr:twoCellAnchor>
  <xdr:twoCellAnchor editAs="absolute">
    <xdr:from>
      <xdr:col>1</xdr:col>
      <xdr:colOff>61920</xdr:colOff>
      <xdr:row>34</xdr:row>
      <xdr:rowOff>26280</xdr:rowOff>
    </xdr:from>
    <xdr:to>
      <xdr:col>19</xdr:col>
      <xdr:colOff>515520</xdr:colOff>
      <xdr:row>65</xdr:row>
      <xdr:rowOff>66960</xdr:rowOff>
    </xdr:to>
    <xdr:pic>
      <xdr:nvPicPr>
        <xdr:cNvPr id="24" name="画像 1" descr=""/>
        <xdr:cNvPicPr/>
      </xdr:nvPicPr>
      <xdr:blipFill>
        <a:blip r:embed="rId2"/>
        <a:stretch/>
      </xdr:blipFill>
      <xdr:spPr>
        <a:xfrm>
          <a:off x="574200" y="5571720"/>
          <a:ext cx="11703240" cy="5073480"/>
        </a:xfrm>
        <a:prstGeom prst="rect">
          <a:avLst/>
        </a:prstGeom>
        <a:ln w="0">
          <a:noFill/>
        </a:ln>
      </xdr:spPr>
    </xdr:pic>
    <xdr:clientData/>
  </xdr:twoCellAnchor>
  <xdr:twoCellAnchor editAs="absolute">
    <xdr:from>
      <xdr:col>1</xdr:col>
      <xdr:colOff>29520</xdr:colOff>
      <xdr:row>66</xdr:row>
      <xdr:rowOff>159480</xdr:rowOff>
    </xdr:from>
    <xdr:to>
      <xdr:col>18</xdr:col>
      <xdr:colOff>590760</xdr:colOff>
      <xdr:row>98</xdr:row>
      <xdr:rowOff>44280</xdr:rowOff>
    </xdr:to>
    <xdr:pic>
      <xdr:nvPicPr>
        <xdr:cNvPr id="25" name="画像 3" descr=""/>
        <xdr:cNvPicPr/>
      </xdr:nvPicPr>
      <xdr:blipFill>
        <a:blip r:embed="rId3"/>
        <a:stretch/>
      </xdr:blipFill>
      <xdr:spPr>
        <a:xfrm>
          <a:off x="541800" y="10899720"/>
          <a:ext cx="11182320" cy="507960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21" activePane="bottomRight" state="frozen"/>
      <selection pane="topLeft" activeCell="A1" activeCellId="0" sqref="A1"/>
      <selection pane="topRight" activeCell="B1" activeCellId="0" sqref="B1"/>
      <selection pane="bottomLeft" activeCell="A21" activeCellId="0" sqref="A21"/>
      <selection pane="bottomRight" activeCell="Q43" activeCellId="0" sqref="Q43"/>
    </sheetView>
  </sheetViews>
  <sheetFormatPr defaultColWidth="9.984375" defaultRowHeight="12.75" zeroHeight="false" outlineLevelRow="0" outlineLevelCol="0"/>
  <cols>
    <col collapsed="false" customWidth="true" hidden="false" outlineLevel="0" max="1" min="1" style="0" width="5.92"/>
    <col collapsed="false" customWidth="true" hidden="false" outlineLevel="0" max="2" min="2" style="0" width="14.68"/>
    <col collapsed="false" customWidth="true" hidden="false" outlineLevel="0" max="3" min="3" style="0" width="12.98"/>
    <col collapsed="false" customWidth="true" hidden="false" outlineLevel="0" max="7" min="7" style="0" width="15.43"/>
    <col collapsed="false" customWidth="true" hidden="false" outlineLevel="0" max="8" min="8" style="0" width="15.3"/>
    <col collapsed="false" customWidth="true" hidden="false" outlineLevel="0" max="9" min="9" style="0" width="15.64"/>
    <col collapsed="false" customWidth="true" hidden="false" outlineLevel="0" max="10" min="10" style="0" width="13.29"/>
    <col collapsed="false" customWidth="true" hidden="false" outlineLevel="0" max="11" min="11" style="0" width="11.14"/>
    <col collapsed="false" customWidth="true" hidden="false" outlineLevel="0" max="12" min="12" style="0" width="9.47"/>
    <col collapsed="false" customWidth="true" hidden="false" outlineLevel="0" max="13" min="13" style="0" width="13.7"/>
    <col collapsed="false" customWidth="true" hidden="false" outlineLevel="0" max="14" min="14" style="0" width="15.43"/>
    <col collapsed="false" customWidth="true" hidden="false" outlineLevel="0" max="15" min="15" style="0" width="14.53"/>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2.75"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t="n">
        <v>42929</v>
      </c>
      <c r="C32" s="44" t="n">
        <v>1</v>
      </c>
      <c r="D32" s="38" t="n">
        <v>1.27</v>
      </c>
      <c r="E32" s="39" t="n">
        <v>1.5</v>
      </c>
      <c r="F32" s="40" t="n">
        <v>2</v>
      </c>
      <c r="G32" s="31" t="n">
        <f aca="false">IF(D32="","",G31+M32)</f>
        <v>100147.888309241</v>
      </c>
      <c r="H32" s="31" t="n">
        <f aca="false">IF(E32="","",H31+N32)</f>
        <v>97342.6376741095</v>
      </c>
      <c r="I32" s="31" t="n">
        <f aca="false">IF(F32="","",I31+O32)</f>
        <v>101466.871130398</v>
      </c>
      <c r="J32" s="41" t="n">
        <f aca="false">IF(G31="","",G31*0.03)</f>
        <v>2894.16881733671</v>
      </c>
      <c r="K32" s="42" t="n">
        <f aca="false">IF(H31="","",H31*0.03)</f>
        <v>2794.52548346726</v>
      </c>
      <c r="L32" s="43" t="n">
        <f aca="false">IF(I31="","",I31*0.03)</f>
        <v>2871.70389991691</v>
      </c>
      <c r="M32" s="41" t="n">
        <f aca="false">IF(D32="","",J32*D32)</f>
        <v>3675.59439801762</v>
      </c>
      <c r="N32" s="42" t="n">
        <f aca="false">IF(E32="","",K32*E32)</f>
        <v>4191.78822520089</v>
      </c>
      <c r="O32" s="43" t="n">
        <f aca="false">IF(F32="","",L32*F32)</f>
        <v>5743.40779983382</v>
      </c>
      <c r="P32" s="35" t="s">
        <v>40</v>
      </c>
      <c r="Q32" s="35"/>
      <c r="R32" s="35"/>
    </row>
    <row r="33" customFormat="false" ht="12.75" hidden="false" customHeight="false" outlineLevel="0" collapsed="false">
      <c r="A33" s="25" t="n">
        <v>25</v>
      </c>
      <c r="B33" s="36" t="n">
        <v>43956</v>
      </c>
      <c r="C33" s="44" t="n">
        <v>1</v>
      </c>
      <c r="D33" s="38" t="n">
        <v>1.25</v>
      </c>
      <c r="E33" s="39" t="n">
        <v>0</v>
      </c>
      <c r="F33" s="40" t="n">
        <v>0</v>
      </c>
      <c r="G33" s="31" t="n">
        <f aca="false">IF(D33="","",G32+M33)</f>
        <v>103903.434120838</v>
      </c>
      <c r="H33" s="31" t="n">
        <f aca="false">IF(E33="","",H32+N33)</f>
        <v>97342.6376741095</v>
      </c>
      <c r="I33" s="31" t="n">
        <f aca="false">IF(F33="","",I32+O33)</f>
        <v>101466.871130398</v>
      </c>
      <c r="J33" s="41" t="n">
        <f aca="false">IF(G32="","",G32*0.03)</f>
        <v>3004.43664927724</v>
      </c>
      <c r="K33" s="42" t="n">
        <f aca="false">IF(H32="","",H32*0.03)</f>
        <v>2920.27913022329</v>
      </c>
      <c r="L33" s="43" t="n">
        <f aca="false">IF(I32="","",I32*0.03)</f>
        <v>3044.00613391192</v>
      </c>
      <c r="M33" s="41" t="n">
        <f aca="false">IF(D33="","",J33*D33)</f>
        <v>3755.54581159655</v>
      </c>
      <c r="N33" s="42" t="n">
        <f aca="false">IF(E33="","",K33*E33)</f>
        <v>0</v>
      </c>
      <c r="O33" s="43" t="n">
        <f aca="false">IF(F33="","",L33*F33)</f>
        <v>0</v>
      </c>
      <c r="P33" s="35" t="s">
        <v>40</v>
      </c>
      <c r="Q33" s="35"/>
      <c r="R33" s="35"/>
    </row>
    <row r="34" customFormat="false" ht="14" hidden="false" customHeight="false" outlineLevel="0" collapsed="false">
      <c r="A34" s="25" t="n">
        <v>26</v>
      </c>
      <c r="B34" s="36" t="n">
        <v>43220</v>
      </c>
      <c r="C34" s="44" t="n">
        <v>1</v>
      </c>
      <c r="D34" s="38" t="n">
        <v>-1</v>
      </c>
      <c r="E34" s="39" t="n">
        <v>-1</v>
      </c>
      <c r="F34" s="45" t="n">
        <v>-1</v>
      </c>
      <c r="G34" s="31" t="n">
        <f aca="false">IF(D34="","",G33+M34)</f>
        <v>100786.331097213</v>
      </c>
      <c r="H34" s="31" t="n">
        <f aca="false">IF(E34="","",H33+N34)</f>
        <v>94422.3585438862</v>
      </c>
      <c r="I34" s="31" t="n">
        <f aca="false">IF(F34="","",I33+O34)</f>
        <v>98422.8649964861</v>
      </c>
      <c r="J34" s="41" t="n">
        <f aca="false">IF(G33="","",G33*0.03)</f>
        <v>3117.10302362513</v>
      </c>
      <c r="K34" s="42" t="n">
        <f aca="false">IF(H33="","",H33*0.03)</f>
        <v>2920.27913022329</v>
      </c>
      <c r="L34" s="43" t="n">
        <f aca="false">IF(I33="","",I33*0.03)</f>
        <v>3044.00613391192</v>
      </c>
      <c r="M34" s="41" t="n">
        <f aca="false">IF(D34="","",J34*D34)</f>
        <v>-3117.10302362513</v>
      </c>
      <c r="N34" s="42" t="n">
        <f aca="false">IF(E34="","",K34*E34)</f>
        <v>-2920.27913022329</v>
      </c>
      <c r="O34" s="43" t="n">
        <f aca="false">IF(F34="","",L34*F34)</f>
        <v>-3044.00613391192</v>
      </c>
      <c r="P34" s="35" t="s">
        <v>41</v>
      </c>
      <c r="Q34" s="35"/>
      <c r="R34" s="35"/>
    </row>
    <row r="35" customFormat="false" ht="12.75" hidden="false" customHeight="false" outlineLevel="0" collapsed="false">
      <c r="A35" s="25" t="n">
        <v>27</v>
      </c>
      <c r="B35" s="36" t="n">
        <v>43602</v>
      </c>
      <c r="C35" s="44" t="n">
        <v>2</v>
      </c>
      <c r="D35" s="38" t="n">
        <v>1.25</v>
      </c>
      <c r="E35" s="39" t="n">
        <v>1.5</v>
      </c>
      <c r="F35" s="45" t="n">
        <v>2</v>
      </c>
      <c r="G35" s="31" t="n">
        <f aca="false">IF(D35="","",G34+M35)</f>
        <v>104565.818513358</v>
      </c>
      <c r="H35" s="31" t="n">
        <f aca="false">IF(E35="","",H34+N35)</f>
        <v>98671.3646783611</v>
      </c>
      <c r="I35" s="31" t="n">
        <f aca="false">IF(F35="","",I34+O35)</f>
        <v>104328.236896275</v>
      </c>
      <c r="J35" s="41" t="n">
        <f aca="false">IF(G34="","",G34*0.03)</f>
        <v>3023.58993291639</v>
      </c>
      <c r="K35" s="42" t="n">
        <f aca="false">IF(H34="","",H34*0.03)</f>
        <v>2832.67075631659</v>
      </c>
      <c r="L35" s="43" t="n">
        <f aca="false">IF(I34="","",I34*0.03)</f>
        <v>2952.68594989458</v>
      </c>
      <c r="M35" s="41" t="n">
        <f aca="false">IF(D35="","",J35*D35)</f>
        <v>3779.48741614549</v>
      </c>
      <c r="N35" s="42" t="n">
        <f aca="false">IF(E35="","",K35*E35)</f>
        <v>4249.00613447489</v>
      </c>
      <c r="O35" s="43" t="n">
        <f aca="false">IF(F35="","",L35*F35)</f>
        <v>5905.37189978916</v>
      </c>
      <c r="P35" s="35" t="s">
        <v>42</v>
      </c>
      <c r="Q35" s="35"/>
      <c r="R35" s="35"/>
    </row>
    <row r="36" customFormat="false" ht="12.75" hidden="false" customHeight="false" outlineLevel="0" collapsed="false">
      <c r="A36" s="25" t="n">
        <v>28</v>
      </c>
      <c r="B36" s="36" t="n">
        <v>44230</v>
      </c>
      <c r="C36" s="44" t="n">
        <v>2</v>
      </c>
      <c r="D36" s="38" t="n">
        <v>-1</v>
      </c>
      <c r="E36" s="39" t="n">
        <v>-1</v>
      </c>
      <c r="F36" s="40" t="n">
        <v>-1</v>
      </c>
      <c r="G36" s="31" t="n">
        <f aca="false">IF(D36="","",G35+M36)</f>
        <v>101428.843957958</v>
      </c>
      <c r="H36" s="31" t="n">
        <f aca="false">IF(E36="","",H35+N36)</f>
        <v>95711.2237380103</v>
      </c>
      <c r="I36" s="31" t="n">
        <f aca="false">IF(F36="","",I35+O36)</f>
        <v>101198.389789387</v>
      </c>
      <c r="J36" s="41" t="n">
        <f aca="false">IF(G35="","",G35*0.03)</f>
        <v>3136.97455540075</v>
      </c>
      <c r="K36" s="42" t="n">
        <f aca="false">IF(H35="","",H35*0.03)</f>
        <v>2960.14094035083</v>
      </c>
      <c r="L36" s="43" t="n">
        <f aca="false">IF(I35="","",I35*0.03)</f>
        <v>3129.84710688826</v>
      </c>
      <c r="M36" s="41" t="n">
        <f aca="false">IF(D36="","",J36*D36)</f>
        <v>-3136.97455540075</v>
      </c>
      <c r="N36" s="42" t="n">
        <f aca="false">IF(E36="","",K36*E36)</f>
        <v>-2960.14094035083</v>
      </c>
      <c r="O36" s="43" t="n">
        <f aca="false">IF(F36="","",L36*F36)</f>
        <v>-3129.84710688826</v>
      </c>
      <c r="P36" s="35" t="s">
        <v>43</v>
      </c>
      <c r="Q36" s="35"/>
      <c r="R36" s="35"/>
    </row>
    <row r="37" customFormat="false" ht="12.75" hidden="false" customHeight="false" outlineLevel="0" collapsed="false">
      <c r="A37" s="25" t="n">
        <v>29</v>
      </c>
      <c r="B37" s="36" t="n">
        <v>43894</v>
      </c>
      <c r="C37" s="44" t="n">
        <v>2</v>
      </c>
      <c r="D37" s="38" t="n">
        <v>0</v>
      </c>
      <c r="E37" s="39" t="n">
        <v>0</v>
      </c>
      <c r="F37" s="40" t="n">
        <v>0</v>
      </c>
      <c r="G37" s="31" t="n">
        <f aca="false">IF(D37="","",G36+M37)</f>
        <v>101428.843957958</v>
      </c>
      <c r="H37" s="31" t="n">
        <f aca="false">IF(E37="","",H36+N37)</f>
        <v>95711.2237380103</v>
      </c>
      <c r="I37" s="31" t="n">
        <f aca="false">IF(F37="","",I36+O37)</f>
        <v>101198.389789387</v>
      </c>
      <c r="J37" s="41" t="n">
        <f aca="false">IF(G36="","",G36*0.03)</f>
        <v>3042.86531873873</v>
      </c>
      <c r="K37" s="42" t="n">
        <f aca="false">IF(H36="","",H36*0.03)</f>
        <v>2871.33671214031</v>
      </c>
      <c r="L37" s="43" t="n">
        <f aca="false">IF(I36="","",I36*0.03)</f>
        <v>3035.95169368161</v>
      </c>
      <c r="M37" s="41" t="n">
        <f aca="false">IF(D37="","",J37*D37)</f>
        <v>0</v>
      </c>
      <c r="N37" s="42" t="n">
        <f aca="false">IF(E37="","",K37*E37)</f>
        <v>0</v>
      </c>
      <c r="O37" s="43" t="n">
        <f aca="false">IF(F37="","",L37*F37)</f>
        <v>0</v>
      </c>
      <c r="P37" s="35" t="s">
        <v>44</v>
      </c>
      <c r="Q37" s="35"/>
      <c r="R37" s="35"/>
    </row>
    <row r="38" customFormat="false" ht="12.75" hidden="false" customHeight="false" outlineLevel="0" collapsed="false">
      <c r="A38" s="25" t="n">
        <v>30</v>
      </c>
      <c r="B38" s="36" t="n">
        <v>43103</v>
      </c>
      <c r="C38" s="44" t="n">
        <v>1</v>
      </c>
      <c r="D38" s="38" t="n">
        <v>-1</v>
      </c>
      <c r="E38" s="39" t="n">
        <v>-1</v>
      </c>
      <c r="F38" s="40" t="n">
        <v>-1</v>
      </c>
      <c r="G38" s="31" t="n">
        <f aca="false">IF(D38="","",G37+M38)</f>
        <v>98385.9786392193</v>
      </c>
      <c r="H38" s="31" t="n">
        <f aca="false">IF(E38="","",H37+N38)</f>
        <v>92839.88702587</v>
      </c>
      <c r="I38" s="31" t="n">
        <f aca="false">IF(F38="","",I37+O38)</f>
        <v>98162.4380957054</v>
      </c>
      <c r="J38" s="41" t="n">
        <f aca="false">IF(G37="","",G37*0.03)</f>
        <v>3042.86531873873</v>
      </c>
      <c r="K38" s="42" t="n">
        <f aca="false">IF(H37="","",H37*0.03)</f>
        <v>2871.33671214031</v>
      </c>
      <c r="L38" s="43" t="n">
        <f aca="false">IF(I37="","",I37*0.03)</f>
        <v>3035.95169368161</v>
      </c>
      <c r="M38" s="41" t="n">
        <f aca="false">IF(D38="","",J38*D38)</f>
        <v>-3042.86531873873</v>
      </c>
      <c r="N38" s="42" t="n">
        <f aca="false">IF(E38="","",K38*E38)</f>
        <v>-2871.33671214031</v>
      </c>
      <c r="O38" s="43" t="n">
        <f aca="false">IF(F38="","",L38*F38)</f>
        <v>-3035.95169368161</v>
      </c>
      <c r="P38" s="35" t="s">
        <v>45</v>
      </c>
      <c r="Q38" s="35"/>
      <c r="R38" s="35"/>
    </row>
    <row r="39" customFormat="false" ht="12.75" hidden="false" customHeight="false" outlineLevel="0" collapsed="false">
      <c r="A39" s="25" t="n">
        <v>31</v>
      </c>
      <c r="B39" s="36" t="n">
        <v>43119</v>
      </c>
      <c r="C39" s="44" t="n">
        <v>1</v>
      </c>
      <c r="D39" s="38" t="n">
        <v>1.25</v>
      </c>
      <c r="E39" s="39" t="n">
        <v>1.5</v>
      </c>
      <c r="F39" s="40" t="n">
        <v>2</v>
      </c>
      <c r="G39" s="31" t="n">
        <f aca="false">IF(D39="","",G38+M39)</f>
        <v>102075.45283819</v>
      </c>
      <c r="H39" s="31" t="n">
        <f aca="false">IF(E39="","",H38+N39)</f>
        <v>97017.6819420342</v>
      </c>
      <c r="I39" s="31" t="n">
        <f aca="false">IF(F39="","",I38+O39)</f>
        <v>104052.184381448</v>
      </c>
      <c r="J39" s="41" t="n">
        <f aca="false">IF(G38="","",G38*0.03)</f>
        <v>2951.57935917658</v>
      </c>
      <c r="K39" s="42" t="n">
        <f aca="false">IF(H38="","",H38*0.03)</f>
        <v>2785.1966107761</v>
      </c>
      <c r="L39" s="43" t="n">
        <f aca="false">IF(I38="","",I38*0.03)</f>
        <v>2944.87314287116</v>
      </c>
      <c r="M39" s="41" t="n">
        <f aca="false">IF(D39="","",J39*D39)</f>
        <v>3689.47419897072</v>
      </c>
      <c r="N39" s="42" t="n">
        <f aca="false">IF(E39="","",K39*E39)</f>
        <v>4177.79491616415</v>
      </c>
      <c r="O39" s="43" t="n">
        <f aca="false">IF(F39="","",L39*F39)</f>
        <v>5889.74628574232</v>
      </c>
      <c r="P39" s="35" t="s">
        <v>46</v>
      </c>
      <c r="Q39" s="35"/>
      <c r="R39" s="35"/>
    </row>
    <row r="40" customFormat="false" ht="13.8" hidden="false" customHeight="false" outlineLevel="0" collapsed="false">
      <c r="A40" s="25" t="n">
        <v>32</v>
      </c>
      <c r="B40" s="36" t="n">
        <v>44490</v>
      </c>
      <c r="C40" s="44" t="n">
        <v>1</v>
      </c>
      <c r="D40" s="38" t="n">
        <v>-1</v>
      </c>
      <c r="E40" s="39" t="n">
        <v>-1</v>
      </c>
      <c r="F40" s="40" t="n">
        <v>-1</v>
      </c>
      <c r="G40" s="31" t="n">
        <f aca="false">IF(D40="","",G39+M40)</f>
        <v>99013.1892530443</v>
      </c>
      <c r="H40" s="31" t="n">
        <f aca="false">IF(E40="","",H39+N40)</f>
        <v>94107.1514837732</v>
      </c>
      <c r="I40" s="31" t="n">
        <f aca="false">IF(F40="","",I39+O40)</f>
        <v>100930.618850005</v>
      </c>
      <c r="J40" s="41" t="n">
        <f aca="false">IF(G39="","",G39*0.03)</f>
        <v>3062.2635851457</v>
      </c>
      <c r="K40" s="42" t="n">
        <f aca="false">IF(H39="","",H39*0.03)</f>
        <v>2910.53045826102</v>
      </c>
      <c r="L40" s="43" t="n">
        <f aca="false">IF(I39="","",I39*0.03)</f>
        <v>3121.56553144343</v>
      </c>
      <c r="M40" s="41" t="n">
        <f aca="false">IF(D40="","",J40*D40)</f>
        <v>-3062.2635851457</v>
      </c>
      <c r="N40" s="42" t="n">
        <f aca="false">IF(E40="","",K40*E40)</f>
        <v>-2910.53045826102</v>
      </c>
      <c r="O40" s="43" t="n">
        <f aca="false">IF(F40="","",L40*F40)</f>
        <v>-3121.56553144343</v>
      </c>
      <c r="P40" s="35" t="s">
        <v>47</v>
      </c>
      <c r="Q40" s="35"/>
      <c r="R40" s="35"/>
    </row>
    <row r="41" customFormat="false" ht="12.75" hidden="false" customHeight="false" outlineLevel="0" collapsed="false">
      <c r="A41" s="25" t="n">
        <v>33</v>
      </c>
      <c r="B41" s="36" t="n">
        <v>44427</v>
      </c>
      <c r="C41" s="44" t="n">
        <v>2</v>
      </c>
      <c r="D41" s="38" t="n">
        <v>1.25</v>
      </c>
      <c r="E41" s="39" t="n">
        <v>1.5</v>
      </c>
      <c r="F41" s="45" t="n">
        <v>2</v>
      </c>
      <c r="G41" s="31" t="n">
        <f aca="false">IF(D41="","",G40+M41)</f>
        <v>102726.183850033</v>
      </c>
      <c r="H41" s="31" t="n">
        <f aca="false">IF(E41="","",H40+N41)</f>
        <v>98341.973300543</v>
      </c>
      <c r="I41" s="31" t="n">
        <f aca="false">IF(F41="","",I40+O41)</f>
        <v>106986.455981005</v>
      </c>
      <c r="J41" s="41" t="n">
        <f aca="false">IF(G40="","",G40*0.03)</f>
        <v>2970.39567759133</v>
      </c>
      <c r="K41" s="42" t="n">
        <f aca="false">IF(H40="","",H40*0.03)</f>
        <v>2823.2145445132</v>
      </c>
      <c r="L41" s="43" t="n">
        <f aca="false">IF(I40="","",I40*0.03)</f>
        <v>3027.91856550014</v>
      </c>
      <c r="M41" s="41" t="n">
        <f aca="false">IF(D41="","",J41*D41)</f>
        <v>3712.99459698916</v>
      </c>
      <c r="N41" s="42" t="n">
        <f aca="false">IF(E41="","",K41*E41)</f>
        <v>4234.8218167698</v>
      </c>
      <c r="O41" s="43" t="n">
        <f aca="false">IF(F41="","",L41*F41)</f>
        <v>6055.83713100028</v>
      </c>
      <c r="P41" s="35" t="s">
        <v>48</v>
      </c>
      <c r="Q41" s="35"/>
      <c r="R41" s="35"/>
    </row>
    <row r="42" customFormat="false" ht="12.75" hidden="false" customHeight="false" outlineLevel="0" collapsed="false">
      <c r="A42" s="25" t="n">
        <v>34</v>
      </c>
      <c r="B42" s="36" t="n">
        <v>44529</v>
      </c>
      <c r="C42" s="44" t="n">
        <v>2</v>
      </c>
      <c r="D42" s="38" t="n">
        <v>1.25</v>
      </c>
      <c r="E42" s="39" t="n">
        <v>0</v>
      </c>
      <c r="F42" s="45" t="n">
        <v>0</v>
      </c>
      <c r="G42" s="31" t="n">
        <f aca="false">IF(D42="","",G41+M42)</f>
        <v>106578.415744409</v>
      </c>
      <c r="H42" s="31" t="n">
        <f aca="false">IF(E42="","",H41+N42)</f>
        <v>98341.973300543</v>
      </c>
      <c r="I42" s="31" t="n">
        <f aca="false">IF(F42="","",I41+O42)</f>
        <v>106986.455981005</v>
      </c>
      <c r="J42" s="41" t="n">
        <f aca="false">IF(G41="","",G41*0.03)</f>
        <v>3081.785515501</v>
      </c>
      <c r="K42" s="42" t="n">
        <f aca="false">IF(H41="","",H41*0.03)</f>
        <v>2950.25919901629</v>
      </c>
      <c r="L42" s="43" t="n">
        <f aca="false">IF(I41="","",I41*0.03)</f>
        <v>3209.59367943016</v>
      </c>
      <c r="M42" s="41" t="n">
        <f aca="false">IF(D42="","",J42*D42)</f>
        <v>3852.23189437625</v>
      </c>
      <c r="N42" s="42" t="n">
        <f aca="false">IF(E42="","",K42*E42)</f>
        <v>0</v>
      </c>
      <c r="O42" s="43" t="n">
        <f aca="false">IF(F42="","",L42*F42)</f>
        <v>0</v>
      </c>
      <c r="P42" s="35" t="s">
        <v>49</v>
      </c>
      <c r="Q42" s="35"/>
      <c r="R42" s="35"/>
    </row>
    <row r="43" customFormat="false" ht="12.75" hidden="false" customHeight="false" outlineLevel="0" collapsed="false">
      <c r="A43" s="47" t="n">
        <v>35</v>
      </c>
      <c r="B43" s="36" t="n">
        <v>44528</v>
      </c>
      <c r="C43" s="44" t="n">
        <v>2</v>
      </c>
      <c r="D43" s="38" t="n">
        <v>-1</v>
      </c>
      <c r="E43" s="39" t="n">
        <v>-1</v>
      </c>
      <c r="F43" s="40" t="n">
        <v>-1</v>
      </c>
      <c r="G43" s="31" t="n">
        <f aca="false">IF(D43="","",G42+M43)</f>
        <v>103381.063272077</v>
      </c>
      <c r="H43" s="31" t="n">
        <f aca="false">IF(E43="","",H42+N43)</f>
        <v>95391.7141015267</v>
      </c>
      <c r="I43" s="31" t="n">
        <f aca="false">IF(F43="","",I42+O43)</f>
        <v>103776.862301575</v>
      </c>
      <c r="J43" s="41" t="n">
        <f aca="false">IF(G42="","",G42*0.03)</f>
        <v>3197.35247233228</v>
      </c>
      <c r="K43" s="42" t="n">
        <f aca="false">IF(H42="","",H42*0.03)</f>
        <v>2950.25919901629</v>
      </c>
      <c r="L43" s="43" t="n">
        <f aca="false">IF(I42="","",I42*0.03)</f>
        <v>3209.59367943015</v>
      </c>
      <c r="M43" s="41" t="n">
        <f aca="false">IF(D43="","",J43*D43)</f>
        <v>-3197.35247233228</v>
      </c>
      <c r="N43" s="42" t="n">
        <f aca="false">IF(E43="","",K43*E43)</f>
        <v>-2950.25919901629</v>
      </c>
      <c r="O43" s="43" t="n">
        <f aca="false">IF(F43="","",L43*F43)</f>
        <v>-3209.59367943015</v>
      </c>
      <c r="P43" s="0" t="s">
        <v>50</v>
      </c>
    </row>
    <row r="44" customFormat="false" ht="12.75" hidden="false" customHeight="false" outlineLevel="0" collapsed="false">
      <c r="A44" s="25" t="n">
        <v>36</v>
      </c>
      <c r="B44" s="36"/>
      <c r="C44" s="44"/>
      <c r="D44" s="38"/>
      <c r="E44" s="39"/>
      <c r="F44" s="40"/>
      <c r="G44" s="31" t="str">
        <f aca="false">IF(D44="","",G43+M44)</f>
        <v/>
      </c>
      <c r="H44" s="31" t="str">
        <f aca="false">IF(E44="","",H43+N44)</f>
        <v/>
      </c>
      <c r="I44" s="31" t="str">
        <f aca="false">IF(F44="","",I43+O44)</f>
        <v/>
      </c>
      <c r="J44" s="41" t="n">
        <f aca="false">IF(G43="","",G43*0.03)</f>
        <v>3101.4318981623</v>
      </c>
      <c r="K44" s="42" t="n">
        <f aca="false">IF(H43="","",H43*0.03)</f>
        <v>2861.7514230458</v>
      </c>
      <c r="L44" s="43" t="n">
        <f aca="false">IF(I43="","",I43*0.03)</f>
        <v>3113.30586904725</v>
      </c>
      <c r="M44" s="41" t="str">
        <f aca="false">IF(D44="","",J44*D44)</f>
        <v/>
      </c>
      <c r="N44" s="42" t="str">
        <f aca="false">IF(E44="","",K44*E44)</f>
        <v/>
      </c>
      <c r="O44" s="43" t="str">
        <f aca="false">IF(F44="","",L44*F44)</f>
        <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str">
        <f aca="false">IF(G44="","",G44*0.03)</f>
        <v/>
      </c>
      <c r="K45" s="42" t="str">
        <f aca="false">IF(H44="","",H44*0.03)</f>
        <v/>
      </c>
      <c r="L45" s="43" t="str">
        <f aca="false">IF(I44="","",I44*0.03)</f>
        <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51</v>
      </c>
      <c r="C59" s="53"/>
      <c r="D59" s="54" t="n">
        <f aca="false">COUNTIF(D9:D58,1.27)</f>
        <v>9</v>
      </c>
      <c r="E59" s="54" t="n">
        <f aca="false">COUNTIF(E9:E58,1.5)</f>
        <v>10</v>
      </c>
      <c r="F59" s="55" t="n">
        <f aca="false">COUNTIF(F9:F58,2)</f>
        <v>9</v>
      </c>
      <c r="G59" s="56" t="n">
        <f aca="false">M59+G8</f>
        <v>103381.063272077</v>
      </c>
      <c r="H59" s="22" t="n">
        <f aca="false">N59+H8</f>
        <v>95391.7141015267</v>
      </c>
      <c r="I59" s="23" t="n">
        <f aca="false">O59+I8</f>
        <v>103776.862301574</v>
      </c>
      <c r="J59" s="9" t="s">
        <v>52</v>
      </c>
      <c r="K59" s="57" t="n">
        <f aca="false">B58-B9</f>
        <v>-44530</v>
      </c>
      <c r="L59" s="58" t="s">
        <v>53</v>
      </c>
      <c r="M59" s="59" t="n">
        <f aca="false">SUM(M9:M58)</f>
        <v>3381.06327207681</v>
      </c>
      <c r="N59" s="60" t="n">
        <f aca="false">SUM(N9:N58)</f>
        <v>-4608.28589847333</v>
      </c>
      <c r="O59" s="61" t="n">
        <f aca="false">SUM(O9:O58)</f>
        <v>3776.8623015739</v>
      </c>
    </row>
    <row r="60" customFormat="false" ht="12.75" hidden="false" customHeight="false" outlineLevel="0" collapsed="false">
      <c r="A60" s="25"/>
      <c r="B60" s="62" t="s">
        <v>54</v>
      </c>
      <c r="C60" s="62"/>
      <c r="D60" s="54" t="n">
        <f aca="false">COUNTIF(D9:D58,-1)</f>
        <v>16</v>
      </c>
      <c r="E60" s="54" t="n">
        <f aca="false">COUNTIF(E9:E58,-1)</f>
        <v>16</v>
      </c>
      <c r="F60" s="55" t="n">
        <f aca="false">COUNTIF(F9:F58,-1)</f>
        <v>16</v>
      </c>
      <c r="G60" s="9" t="s">
        <v>55</v>
      </c>
      <c r="H60" s="9"/>
      <c r="I60" s="9"/>
      <c r="J60" s="9" t="s">
        <v>56</v>
      </c>
      <c r="K60" s="9"/>
      <c r="L60" s="9"/>
      <c r="M60" s="25"/>
      <c r="N60" s="47"/>
      <c r="O60" s="63"/>
    </row>
    <row r="61" customFormat="false" ht="12.75" hidden="false" customHeight="false" outlineLevel="0" collapsed="false">
      <c r="A61" s="25"/>
      <c r="B61" s="62" t="s">
        <v>57</v>
      </c>
      <c r="C61" s="62"/>
      <c r="D61" s="54" t="n">
        <f aca="false">COUNTIF(D9:D58,0)</f>
        <v>5</v>
      </c>
      <c r="E61" s="54" t="n">
        <f aca="false">COUNTIF(E9:E58,0)</f>
        <v>9</v>
      </c>
      <c r="F61" s="54" t="n">
        <f aca="false">COUNTIF(F9:F58,0)</f>
        <v>10</v>
      </c>
      <c r="G61" s="64" t="n">
        <f aca="false">G59/G8</f>
        <v>1.03381063272077</v>
      </c>
      <c r="H61" s="65" t="n">
        <f aca="false">H59/H8</f>
        <v>0.953917141015267</v>
      </c>
      <c r="I61" s="66" t="n">
        <f aca="false">I59/I8</f>
        <v>1.03776862301574</v>
      </c>
      <c r="J61" s="67" t="n">
        <f aca="false">(G61-1)*30/K59</f>
        <v>-2.27783288035716E-005</v>
      </c>
      <c r="K61" s="67" t="n">
        <f aca="false">(H61-1)*30/K59</f>
        <v>3.10461659452504E-005</v>
      </c>
      <c r="L61" s="68" t="n">
        <f aca="false">(I61-1)*30/K59</f>
        <v>-2.54448392201251E-005</v>
      </c>
      <c r="M61" s="69"/>
      <c r="N61" s="70"/>
      <c r="O61" s="71"/>
    </row>
    <row r="62" customFormat="false" ht="12.75" hidden="false" customHeight="false" outlineLevel="0" collapsed="false">
      <c r="A62" s="47"/>
      <c r="B62" s="72" t="s">
        <v>58</v>
      </c>
      <c r="C62" s="72"/>
      <c r="D62" s="73" t="n">
        <f aca="false">D59/(D59+D60+D61)</f>
        <v>0.3</v>
      </c>
      <c r="E62" s="74" t="n">
        <f aca="false">E59/(E59+E60+E61)</f>
        <v>0.285714285714286</v>
      </c>
      <c r="F62" s="75" t="n">
        <f aca="false">F59/(F59+F60+F61)</f>
        <v>0.257142857142857</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P71" activeCellId="0" sqref="P71"/>
    </sheetView>
  </sheetViews>
  <sheetFormatPr defaultColWidth="9.734375" defaultRowHeight="12.75" zeroHeight="false" outlineLevelRow="0" outlineLevelCol="0"/>
  <cols>
    <col collapsed="false" customWidth="true" hidden="false" outlineLevel="0" max="1" min="1" style="0" width="8.09"/>
    <col collapsed="false" customWidth="true" hidden="false" outlineLevel="0" max="2" min="2" style="77" width="8.88"/>
    <col collapsed="false" customWidth="true" hidden="false" outlineLevel="0" max="257" min="3" style="77" width="9.92"/>
  </cols>
  <sheetData>
    <row r="1" customFormat="false" ht="13.8" hidden="false" customHeight="false" outlineLevel="0" collapsed="false">
      <c r="A1" s="0" t="n">
        <v>35</v>
      </c>
    </row>
    <row r="32" customFormat="false" ht="13.8" hidden="false" customHeight="false" outlineLevel="0" collapsed="false"/>
    <row r="33" customFormat="false" ht="12.75" hidden="false" customHeight="false" outlineLevel="0" collapsed="false">
      <c r="A33" s="0" t="s">
        <v>59</v>
      </c>
    </row>
    <row r="34" customFormat="false" ht="13.8" hidden="false" customHeight="false" outlineLevel="0" collapsed="false"/>
    <row r="63" customFormat="false" ht="13.8" hidden="false" customHeight="false" outlineLevel="0" collapsed="false"/>
    <row r="67"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K12" activeCellId="0" sqref="K12"/>
    </sheetView>
  </sheetViews>
  <sheetFormatPr defaultColWidth="9.734375" defaultRowHeight="12.75" zeroHeight="false" outlineLevelRow="0" outlineLevelCol="0"/>
  <cols>
    <col collapsed="false" customWidth="true" hidden="false" outlineLevel="0" max="257" min="1" style="77" width="9.92"/>
  </cols>
  <sheetData>
    <row r="2" customFormat="false" ht="13.5" hidden="false" customHeight="true" outlineLevel="0" collapsed="false">
      <c r="A2" s="78" t="s">
        <v>60</v>
      </c>
      <c r="B2" s="78"/>
      <c r="C2" s="78"/>
      <c r="D2" s="78"/>
      <c r="E2" s="78"/>
      <c r="F2" s="78"/>
      <c r="G2" s="78"/>
      <c r="H2" s="78"/>
      <c r="I2" s="78"/>
      <c r="J2" s="78"/>
    </row>
    <row r="3" customFormat="false" ht="13.8" hidden="false" customHeight="false" outlineLevel="0" collapsed="false">
      <c r="A3" s="78"/>
      <c r="B3" s="78"/>
      <c r="C3" s="78"/>
      <c r="D3" s="78"/>
      <c r="E3" s="78"/>
      <c r="F3" s="78"/>
      <c r="G3" s="78"/>
      <c r="H3" s="78"/>
      <c r="I3" s="78"/>
      <c r="J3" s="78"/>
    </row>
    <row r="4" customFormat="false" ht="13.8" hidden="false" customHeight="false" outlineLevel="0" collapsed="false">
      <c r="A4" s="78"/>
      <c r="B4" s="78"/>
      <c r="C4" s="78"/>
      <c r="D4" s="78"/>
      <c r="E4" s="78"/>
      <c r="F4" s="78"/>
      <c r="G4" s="78"/>
      <c r="H4" s="78"/>
      <c r="I4" s="78"/>
      <c r="J4" s="78"/>
    </row>
    <row r="5" customFormat="false" ht="13.8" hidden="false" customHeight="false" outlineLevel="0" collapsed="false">
      <c r="A5" s="78"/>
      <c r="B5" s="78"/>
      <c r="C5" s="78"/>
      <c r="D5" s="78"/>
      <c r="E5" s="78"/>
      <c r="F5" s="78"/>
      <c r="G5" s="78"/>
      <c r="H5" s="78"/>
      <c r="I5" s="78"/>
      <c r="J5" s="78"/>
    </row>
    <row r="6" customFormat="false" ht="13.8" hidden="false" customHeight="false" outlineLevel="0" collapsed="false">
      <c r="A6" s="78"/>
      <c r="B6" s="78"/>
      <c r="C6" s="78"/>
      <c r="D6" s="78"/>
      <c r="E6" s="78"/>
      <c r="F6" s="78"/>
      <c r="G6" s="78"/>
      <c r="H6" s="78"/>
      <c r="I6" s="78"/>
      <c r="J6" s="78"/>
    </row>
    <row r="7" customFormat="false" ht="13.8" hidden="false" customHeight="false" outlineLevel="0" collapsed="false">
      <c r="A7" s="78"/>
      <c r="B7" s="78"/>
      <c r="C7" s="78"/>
      <c r="D7" s="78"/>
      <c r="E7" s="78"/>
      <c r="F7" s="78"/>
      <c r="G7" s="78"/>
      <c r="H7" s="78"/>
      <c r="I7" s="78"/>
      <c r="J7" s="78"/>
    </row>
    <row r="8" customFormat="false" ht="13.8" hidden="false" customHeight="false" outlineLevel="0" collapsed="false">
      <c r="A8" s="78"/>
      <c r="B8" s="78"/>
      <c r="C8" s="78"/>
      <c r="D8" s="78"/>
      <c r="E8" s="78"/>
      <c r="F8" s="78"/>
      <c r="G8" s="78"/>
      <c r="H8" s="78"/>
      <c r="I8" s="78"/>
      <c r="J8" s="78"/>
    </row>
    <row r="9" customFormat="false" ht="13.8" hidden="false" customHeight="false" outlineLevel="0" collapsed="false">
      <c r="A9" s="78"/>
      <c r="B9" s="78"/>
      <c r="C9" s="78"/>
      <c r="D9" s="78"/>
      <c r="E9" s="78"/>
      <c r="F9" s="78"/>
      <c r="G9" s="78"/>
      <c r="H9" s="78"/>
      <c r="I9" s="78"/>
      <c r="J9" s="78"/>
    </row>
    <row r="11" customFormat="false" ht="12.75" hidden="false" customHeight="false" outlineLevel="0" collapsed="false">
      <c r="A11" s="77" t="s">
        <v>61</v>
      </c>
    </row>
    <row r="12" customFormat="false" ht="13.8" hidden="false" customHeight="true" outlineLevel="0" collapsed="false">
      <c r="A12" s="79" t="s">
        <v>62</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63</v>
      </c>
    </row>
    <row r="22" customFormat="false" ht="13.5" hidden="false" customHeight="true" outlineLevel="0" collapsed="false">
      <c r="A22" s="78" t="s">
        <v>64</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6" activeCellId="0" sqref="D6"/>
    </sheetView>
  </sheetViews>
  <sheetFormatPr defaultColWidth="9.984375" defaultRowHeight="12.75" zeroHeight="false" outlineLevelRow="0" outlineLevelCol="0"/>
  <cols>
    <col collapsed="false" customWidth="true" hidden="false" outlineLevel="0" max="1" min="1" style="0" width="17.15"/>
    <col collapsed="false" customWidth="true" hidden="false" outlineLevel="0" max="2" min="2" style="0" width="16.23"/>
    <col collapsed="false" customWidth="true" hidden="false" outlineLevel="0" max="4" min="4" style="0" width="18.06"/>
    <col collapsed="false" customWidth="true" hidden="false" outlineLevel="0" max="6" min="6" style="0" width="17.45"/>
    <col collapsed="false" customWidth="true" hidden="false" outlineLevel="0" max="8" min="8" style="0" width="19.15"/>
  </cols>
  <sheetData>
    <row r="1" customFormat="false" ht="12.75" hidden="false" customHeight="false" outlineLevel="0" collapsed="false">
      <c r="A1" s="80" t="s">
        <v>65</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66</v>
      </c>
      <c r="B3" s="85" t="s">
        <v>0</v>
      </c>
      <c r="C3" s="85" t="s">
        <v>67</v>
      </c>
      <c r="D3" s="86" t="s">
        <v>68</v>
      </c>
      <c r="E3" s="85" t="s">
        <v>69</v>
      </c>
      <c r="F3" s="86" t="s">
        <v>68</v>
      </c>
      <c r="G3" s="85" t="s">
        <v>70</v>
      </c>
      <c r="H3" s="86" t="s">
        <v>68</v>
      </c>
    </row>
    <row r="4" customFormat="false" ht="12.75" hidden="false" customHeight="false" outlineLevel="0" collapsed="false">
      <c r="A4" s="87" t="s">
        <v>71</v>
      </c>
      <c r="B4" s="87" t="s">
        <v>72</v>
      </c>
      <c r="C4" s="87"/>
      <c r="D4" s="88" t="n">
        <v>44562</v>
      </c>
      <c r="E4" s="87"/>
      <c r="F4" s="88"/>
      <c r="G4" s="87"/>
      <c r="H4" s="88"/>
    </row>
    <row r="5" customFormat="false" ht="12.75" hidden="false" customHeight="false" outlineLevel="0" collapsed="false">
      <c r="A5" s="87" t="s">
        <v>73</v>
      </c>
      <c r="B5" s="87"/>
      <c r="C5" s="87"/>
      <c r="D5" s="88" t="n">
        <v>44564</v>
      </c>
      <c r="E5" s="87"/>
      <c r="F5" s="89"/>
      <c r="G5" s="87"/>
      <c r="H5" s="89"/>
    </row>
    <row r="6" customFormat="false" ht="12.75" hidden="false" customHeight="false" outlineLevel="0" collapsed="false">
      <c r="A6" s="87" t="s">
        <v>71</v>
      </c>
      <c r="B6" s="87"/>
      <c r="C6" s="87"/>
      <c r="D6" s="89"/>
      <c r="E6" s="87"/>
      <c r="F6" s="89"/>
      <c r="G6" s="87"/>
      <c r="H6" s="89"/>
    </row>
    <row r="7" customFormat="false" ht="12.75" hidden="false" customHeight="false" outlineLevel="0" collapsed="false">
      <c r="A7" s="87" t="s">
        <v>71</v>
      </c>
      <c r="B7" s="87"/>
      <c r="C7" s="87"/>
      <c r="D7" s="89"/>
      <c r="E7" s="87"/>
      <c r="F7" s="89"/>
      <c r="G7" s="87"/>
      <c r="H7" s="89"/>
    </row>
    <row r="8" customFormat="false" ht="12.75" hidden="false" customHeight="false" outlineLevel="0" collapsed="false">
      <c r="A8" s="87" t="s">
        <v>71</v>
      </c>
      <c r="B8" s="87"/>
      <c r="C8" s="87"/>
      <c r="D8" s="89"/>
      <c r="E8" s="87"/>
      <c r="F8" s="89"/>
      <c r="G8" s="87"/>
      <c r="H8" s="89"/>
    </row>
    <row r="9" customFormat="false" ht="12.75" hidden="false" customHeight="false" outlineLevel="0" collapsed="false">
      <c r="A9" s="87" t="s">
        <v>71</v>
      </c>
      <c r="B9" s="87"/>
      <c r="C9" s="87"/>
      <c r="D9" s="89"/>
      <c r="E9" s="87"/>
      <c r="F9" s="89"/>
      <c r="G9" s="87"/>
      <c r="H9" s="89"/>
    </row>
    <row r="10" customFormat="false" ht="12.75" hidden="false" customHeight="false" outlineLevel="0" collapsed="false">
      <c r="A10" s="87" t="s">
        <v>71</v>
      </c>
      <c r="B10" s="87"/>
      <c r="C10" s="87"/>
      <c r="D10" s="89"/>
      <c r="E10" s="87"/>
      <c r="F10" s="89"/>
      <c r="G10" s="87"/>
      <c r="H10" s="89"/>
    </row>
    <row r="11" customFormat="false" ht="12.75" hidden="false" customHeight="false" outlineLevel="0" collapsed="false">
      <c r="A11" s="87" t="s">
        <v>71</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97</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2022-01-12T23:15:21Z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