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4.png" ContentType="image/png"/>
  <Override PartName="/xl/media/image5.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<sst xmlns="http://schemas.openxmlformats.org/spreadsheetml/2006/main" count="99" uniqueCount="91">
  <si>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</si>
  <si>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</si>
  <si>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</si>
  <si>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</si>
  <si>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</si>
  <si>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</si>
  <si>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</si>
  <si>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</si>
  <si>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</si>
  <si>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</si>
  <si>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</si>
  <si>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</si>
  <si>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</si>
  <si>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</si>
  <si>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</si>
  <si>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</si>
  <si>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</si>
  <si>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</si>
  <si>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</si>
  <si>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</si>
  <si>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</si>
  <si>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</si>
  <si>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</si>
  <si>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</si>
  <si>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</si>
  <si>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</si>
  <si>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</si>
  <si>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</si>
  <si>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</si>
  <si>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</si>
  <si>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</si>
  <si>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</si>
  <si>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</si>
  <si>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</si>
  <si>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</si>
  <si>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</si>
  <si>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</si>
  <si>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</si>
  <si>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</si>
  <si>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</si>
  <si>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</si>
  <si>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</si>
  <si>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</si>
  <si>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</si>
  <si>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</si>
  <si>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</si>
  <si>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</si>
  <si>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</si>
  <si>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</si>
  <si>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</si>
  <si>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</si>
  <si>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</si>
  <si>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</si>
  <si>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</si>
  <si>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</si>
  <si>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</si>
  <si>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</si>
  <si>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FIB。まずは２３．６のラインで有効に効いているかを見ること</t>
  </si>
  <si>
    <t xml:space="preserve">FIB。トレンド初期から23.6付近の直近高安値まででもう一回FIBを引くこと。</t>
  </si>
  <si>
    <t xml:space="preserve">FIB。４時間足のみに固定してトレードした場合の検証</t>
  </si>
  <si>
    <t xml:space="preserve">FIB。トレードを始めたのなら途中で、時間足を変えない。</t>
  </si>
  <si>
    <t xml:space="preserve">FIB。波のあるトレンドの終わりを狙うこと</t>
  </si>
  <si>
    <t xml:space="preserve">FIB。MACDを導入しての検証。エントリー後の伸びと決済時の根拠として使用。</t>
  </si>
  <si>
    <t xml:space="preserve">FIB+CP。ヘッド＆ショルダーと抵抗線の組み合わせで成果を出した。</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</si>
  <si>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</si>
  <si>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</si>
  <si>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</si>
  <si>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</si>
  <si>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</si>
  <si>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</si>
  <si>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</si>
  <si>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</si>
  <si>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</si>
  <si>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50　FIB+チャートパターン　
　最安値と思われるところから、反転を確認。途中ダイバージェンスを起こしたため下落が近いものと最高値を付けるのを松がその後も上昇。日足で引いておいたS/Rラインの所まで上昇していく。
　この時点でダブルトップを抵抗線付近で築き、下落に転じたことでヘッド＆ショルダーの完成とし、ジェックマークのところでエントリー。
　この後、ダイバージェンスが発生したところで利益確定を考えましたがヘッド＆ショルダーが発生していたためネックラインまでと同値までは下がるものとしてトレンドラインを利用して静観することになります。
　結果として×印の所まで利を伸ばすことができました。
　これは様々なエントリー根拠の積み重ねからくる自信があったものですが、EBが発生していなければ、すくなくとも半分は決済し、残りの半分でどこまで利が延ばせるかを試していたかもしれません。</t>
  </si>
  <si>
    <t xml:space="preserve">感想</t>
  </si>
  <si>
    <r>
      <rPr>
        <sz val="11"/>
        <color rgb="FF000000"/>
        <rFont val="ＭＳ Ｐゴシック"/>
        <family val="3"/>
        <charset val="128"/>
      </rPr>
      <t xml:space="preserve">
FIBだけでトレードタイミングを見計らっていた時よりもエントリー根拠が自分の中で多くなったため楽にエントリーできた気がします。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</si>
  <si>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</si>
  <si>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</si>
  <si>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</si>
  <si>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</si>
  <si>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</si>
  <si>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</si>
  <si>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</si>
  <si>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</si>
  <si>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</si>
  <si>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EB</t>
  </si>
  <si>
    <t xml:space="preserve">OB</t>
  </si>
  <si>
    <t xml:space="preserve">CP+PA</t>
  </si>
  <si>
    <t xml:space="preserve">FIB+MACD</t>
  </si>
  <si>
    <t xml:space="preserve">要訓練後再提出</t>
  </si>
  <si>
    <t xml:space="preserve">FIB+CP</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</si>
</sst>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38880</xdr:colOff>
      <xdr:row>18</xdr:row>
      <xdr:rowOff>24120</xdr:rowOff>
    </xdr:to>
    <xdr:sp>
      <xdr:nvSpPr>
        <xdr:cNvPr id="0" name="正方形/長方形 2"/>
        <xdr:cNvSpPr/>
      </xdr:nvSpPr>
      <xdr:spPr>
        <a:xfrm>
          <a:off x="5622480" y="2138760"/>
          <a:ext cx="520560" cy="82656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73800</xdr:rowOff>
    </xdr:from>
    <xdr:to>
      <xdr:col>10</xdr:col>
      <xdr:colOff>102600</xdr:colOff>
      <xdr:row>61</xdr:row>
      <xdr:rowOff>83160</xdr:rowOff>
    </xdr:to>
    <xdr:sp>
      <xdr:nvSpPr>
        <xdr:cNvPr id="1" name="正方形/長方形 7"/>
        <xdr:cNvSpPr/>
      </xdr:nvSpPr>
      <xdr:spPr>
        <a:xfrm>
          <a:off x="6204240" y="9842400"/>
          <a:ext cx="2520" cy="17136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11880</xdr:rowOff>
    </xdr:from>
    <xdr:to>
      <xdr:col>10</xdr:col>
      <xdr:colOff>326160</xdr:colOff>
      <xdr:row>32</xdr:row>
      <xdr:rowOff>6480</xdr:rowOff>
    </xdr:to>
    <xdr:sp>
      <xdr:nvSpPr>
        <xdr:cNvPr id="2" name="正方形/長方形 1"/>
        <xdr:cNvSpPr/>
      </xdr:nvSpPr>
      <xdr:spPr>
        <a:xfrm>
          <a:off x="6427800" y="5058000"/>
          <a:ext cx="2520" cy="16992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383400</xdr:colOff>
      <xdr:row>78</xdr:row>
      <xdr:rowOff>5760</xdr:rowOff>
    </xdr:to>
    <xdr:sp>
      <xdr:nvSpPr>
        <xdr:cNvPr id="3" name="正方形/長方形 3"/>
        <xdr:cNvSpPr/>
      </xdr:nvSpPr>
      <xdr:spPr>
        <a:xfrm>
          <a:off x="8372160" y="12603600"/>
          <a:ext cx="1440" cy="12564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363600</xdr:colOff>
      <xdr:row>137</xdr:row>
      <xdr:rowOff>155880</xdr:rowOff>
    </xdr:to>
    <xdr:sp>
      <xdr:nvSpPr>
        <xdr:cNvPr id="4" name="正方形/長方形 5"/>
        <xdr:cNvSpPr/>
      </xdr:nvSpPr>
      <xdr:spPr>
        <a:xfrm>
          <a:off x="3949920" y="22235400"/>
          <a:ext cx="3240" cy="197280"/>
        </a:xfrm>
        <a:prstGeom prst="rect">
          <a:avLst/>
        </a:prstGeom>
        <a:noFill/>
        <a:ln w="0">
          <a:noFill/>
        </a:ln>
      </xdr:spPr>
      <xdr:style>
        <a:lnRef idx="0"/>
        <a:fillRef idx="0"/>
        <a:effectRef idx="0"/>
        <a:fontRef idx="minor"/>
      </xdr:style>
    </xdr:sp>
    <xdr:clientData/>
  </xdr:twoCellAnchor>
  <xdr:twoCellAnchor editAs="oneCell">
    <xdr:from>
      <xdr:col>7</xdr:col>
      <xdr:colOff>254520</xdr:colOff>
      <xdr:row>135</xdr:row>
      <xdr:rowOff>10800</xdr:rowOff>
    </xdr:from>
    <xdr:to>
      <xdr:col>7</xdr:col>
      <xdr:colOff>257040</xdr:colOff>
      <xdr:row>136</xdr:row>
      <xdr:rowOff>19080</xdr:rowOff>
    </xdr:to>
    <xdr:sp>
      <xdr:nvSpPr>
        <xdr:cNvPr id="5" name="正方形/長方形 6"/>
        <xdr:cNvSpPr/>
      </xdr:nvSpPr>
      <xdr:spPr>
        <a:xfrm>
          <a:off x="4472640" y="21963960"/>
          <a:ext cx="2520" cy="169920"/>
        </a:xfrm>
        <a:prstGeom prst="rect">
          <a:avLst/>
        </a:prstGeom>
        <a:noFill/>
        <a:ln w="0">
          <a:noFill/>
        </a:ln>
      </xdr:spPr>
      <xdr:style>
        <a:lnRef idx="0"/>
        <a:fillRef idx="0"/>
        <a:effectRef idx="0"/>
        <a:fontRef idx="minor"/>
      </xdr:style>
    </xdr:sp>
    <xdr:clientData/>
  </xdr:twoCellAnchor>
  <xdr:twoCellAnchor editAs="oneCell">
    <xdr:from>
      <xdr:col>8</xdr:col>
      <xdr:colOff>41760</xdr:colOff>
      <xdr:row>134</xdr:row>
      <xdr:rowOff>3960</xdr:rowOff>
    </xdr:from>
    <xdr:to>
      <xdr:col>8</xdr:col>
      <xdr:colOff>42120</xdr:colOff>
      <xdr:row>134</xdr:row>
      <xdr:rowOff>127800</xdr:rowOff>
    </xdr:to>
    <xdr:sp>
      <xdr:nvSpPr>
        <xdr:cNvPr id="6" name="正方形/長方形 14"/>
        <xdr:cNvSpPr/>
      </xdr:nvSpPr>
      <xdr:spPr>
        <a:xfrm>
          <a:off x="4888440" y="21795120"/>
          <a:ext cx="360" cy="123840"/>
        </a:xfrm>
        <a:prstGeom prst="rect">
          <a:avLst/>
        </a:prstGeom>
        <a:noFill/>
        <a:ln w="0">
          <a:noFill/>
        </a:ln>
      </xdr:spPr>
      <xdr:style>
        <a:lnRef idx="0"/>
        <a:fillRef idx="0"/>
        <a:effectRef idx="0"/>
        <a:fontRef idx="minor"/>
      </xdr:style>
    </xdr:sp>
    <xdr:clientData/>
  </xdr:twoCellAnchor>
  <xdr:twoCellAnchor editAs="oneCell">
    <xdr:from>
      <xdr:col>8</xdr:col>
      <xdr:colOff>201240</xdr:colOff>
      <xdr:row>105</xdr:row>
      <xdr:rowOff>3240</xdr:rowOff>
    </xdr:from>
    <xdr:to>
      <xdr:col>8</xdr:col>
      <xdr:colOff>201600</xdr:colOff>
      <xdr:row>106</xdr:row>
      <xdr:rowOff>5040</xdr:rowOff>
    </xdr:to>
    <xdr:sp>
      <xdr:nvSpPr>
        <xdr:cNvPr id="7" name="正方形/長方形 17"/>
        <xdr:cNvSpPr/>
      </xdr:nvSpPr>
      <xdr:spPr>
        <a:xfrm>
          <a:off x="5047920" y="17098560"/>
          <a:ext cx="360" cy="16380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402120</xdr:colOff>
      <xdr:row>103</xdr:row>
      <xdr:rowOff>157320</xdr:rowOff>
    </xdr:to>
    <xdr:sp>
      <xdr:nvSpPr>
        <xdr:cNvPr id="8" name="正方形/長方形 10"/>
        <xdr:cNvSpPr/>
      </xdr:nvSpPr>
      <xdr:spPr>
        <a:xfrm>
          <a:off x="5874480" y="16730280"/>
          <a:ext cx="3240" cy="198360"/>
        </a:xfrm>
        <a:prstGeom prst="rect">
          <a:avLst/>
        </a:prstGeom>
        <a:noFill/>
        <a:ln w="0">
          <a:noFill/>
        </a:ln>
      </xdr:spPr>
      <xdr:style>
        <a:lnRef idx="0"/>
        <a:fillRef idx="0"/>
        <a:effectRef idx="0"/>
        <a:fontRef idx="minor"/>
      </xdr:style>
    </xdr:sp>
    <xdr:clientData/>
  </xdr:twoCellAnchor>
  <xdr:twoCellAnchor editAs="oneCell">
    <xdr:from>
      <xdr:col>12</xdr:col>
      <xdr:colOff>508320</xdr:colOff>
      <xdr:row>178</xdr:row>
      <xdr:rowOff>105480</xdr:rowOff>
    </xdr:from>
    <xdr:to>
      <xdr:col>12</xdr:col>
      <xdr:colOff>508680</xdr:colOff>
      <xdr:row>179</xdr:row>
      <xdr:rowOff>127800</xdr:rowOff>
    </xdr:to>
    <xdr:sp>
      <xdr:nvSpPr>
        <xdr:cNvPr id="9" name="正方形/長方形 22"/>
        <xdr:cNvSpPr/>
      </xdr:nvSpPr>
      <xdr:spPr>
        <a:xfrm>
          <a:off x="7869600" y="29021400"/>
          <a:ext cx="360" cy="184320"/>
        </a:xfrm>
        <a:prstGeom prst="rect">
          <a:avLst/>
        </a:prstGeom>
        <a:noFill/>
        <a:ln w="0">
          <a:noFill/>
        </a:ln>
      </xdr:spPr>
      <xdr:style>
        <a:lnRef idx="0"/>
        <a:fillRef idx="0"/>
        <a:effectRef idx="0"/>
        <a:fontRef idx="minor"/>
      </xdr:style>
    </xdr:sp>
    <xdr:clientData/>
  </xdr:twoCellAnchor>
  <xdr:twoCellAnchor editAs="oneCell">
    <xdr:from>
      <xdr:col>15</xdr:col>
      <xdr:colOff>538920</xdr:colOff>
      <xdr:row>180</xdr:row>
      <xdr:rowOff>4320</xdr:rowOff>
    </xdr:from>
    <xdr:to>
      <xdr:col>15</xdr:col>
      <xdr:colOff>539280</xdr:colOff>
      <xdr:row>180</xdr:row>
      <xdr:rowOff>127440</xdr:rowOff>
    </xdr:to>
    <xdr:sp>
      <xdr:nvSpPr>
        <xdr:cNvPr id="10" name="正方形/長方形 23"/>
        <xdr:cNvSpPr/>
      </xdr:nvSpPr>
      <xdr:spPr>
        <a:xfrm>
          <a:off x="9786240" y="29243880"/>
          <a:ext cx="360" cy="123120"/>
        </a:xfrm>
        <a:prstGeom prst="rect">
          <a:avLst/>
        </a:prstGeom>
        <a:noFill/>
        <a:ln w="0">
          <a:noFill/>
        </a:ln>
      </xdr:spPr>
      <xdr:style>
        <a:lnRef idx="0"/>
        <a:fillRef idx="0"/>
        <a:effectRef idx="0"/>
        <a:fontRef idx="minor"/>
      </xdr:style>
    </xdr:sp>
    <xdr:clientData/>
  </xdr:twoCellAnchor>
  <xdr:twoCellAnchor editAs="oneCell">
    <xdr:from>
      <xdr:col>15</xdr:col>
      <xdr:colOff>247680</xdr:colOff>
      <xdr:row>223</xdr:row>
      <xdr:rowOff>43560</xdr:rowOff>
    </xdr:from>
    <xdr:to>
      <xdr:col>15</xdr:col>
      <xdr:colOff>250920</xdr:colOff>
      <xdr:row>224</xdr:row>
      <xdr:rowOff>52200</xdr:rowOff>
    </xdr:to>
    <xdr:sp>
      <xdr:nvSpPr>
        <xdr:cNvPr id="11" name="正方形/長方形 27"/>
        <xdr:cNvSpPr/>
      </xdr:nvSpPr>
      <xdr:spPr>
        <a:xfrm>
          <a:off x="9495000" y="36245880"/>
          <a:ext cx="3240" cy="170640"/>
        </a:xfrm>
        <a:prstGeom prst="rect">
          <a:avLst/>
        </a:prstGeom>
        <a:noFill/>
        <a:ln w="0">
          <a:noFill/>
        </a:ln>
      </xdr:spPr>
      <xdr:style>
        <a:lnRef idx="0"/>
        <a:fillRef idx="0"/>
        <a:effectRef idx="0"/>
        <a:fontRef idx="minor"/>
      </xdr:style>
    </xdr:sp>
    <xdr:clientData/>
  </xdr:twoCellAnchor>
  <xdr:twoCellAnchor editAs="oneCell">
    <xdr:from>
      <xdr:col>8</xdr:col>
      <xdr:colOff>438120</xdr:colOff>
      <xdr:row>274</xdr:row>
      <xdr:rowOff>119160</xdr:rowOff>
    </xdr:from>
    <xdr:to>
      <xdr:col>8</xdr:col>
      <xdr:colOff>440640</xdr:colOff>
      <xdr:row>275</xdr:row>
      <xdr:rowOff>155160</xdr:rowOff>
    </xdr:to>
    <xdr:sp>
      <xdr:nvSpPr>
        <xdr:cNvPr id="12" name="正方形/長方形 9"/>
        <xdr:cNvSpPr/>
      </xdr:nvSpPr>
      <xdr:spPr>
        <a:xfrm>
          <a:off x="5284800" y="44579880"/>
          <a:ext cx="2520" cy="198000"/>
        </a:xfrm>
        <a:prstGeom prst="rect">
          <a:avLst/>
        </a:prstGeom>
        <a:noFill/>
        <a:ln w="0">
          <a:noFill/>
        </a:ln>
      </xdr:spPr>
      <xdr:style>
        <a:lnRef idx="0"/>
        <a:fillRef idx="0"/>
        <a:effectRef idx="0"/>
        <a:fontRef idx="minor"/>
      </xdr:style>
    </xdr:sp>
    <xdr:clientData/>
  </xdr:twoCellAnchor>
  <xdr:twoCellAnchor editAs="oneCell">
    <xdr:from>
      <xdr:col>12</xdr:col>
      <xdr:colOff>200520</xdr:colOff>
      <xdr:row>266</xdr:row>
      <xdr:rowOff>121320</xdr:rowOff>
    </xdr:from>
    <xdr:to>
      <xdr:col>12</xdr:col>
      <xdr:colOff>201240</xdr:colOff>
      <xdr:row>267</xdr:row>
      <xdr:rowOff>156240</xdr:rowOff>
    </xdr:to>
    <xdr:sp>
      <xdr:nvSpPr>
        <xdr:cNvPr id="13" name="正方形/長方形 11"/>
        <xdr:cNvSpPr/>
      </xdr:nvSpPr>
      <xdr:spPr>
        <a:xfrm>
          <a:off x="7561800" y="43286400"/>
          <a:ext cx="720" cy="19692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43560</xdr:rowOff>
    </xdr:from>
    <xdr:to>
      <xdr:col>10</xdr:col>
      <xdr:colOff>39600</xdr:colOff>
      <xdr:row>315</xdr:row>
      <xdr:rowOff>7200</xdr:rowOff>
    </xdr:to>
    <xdr:sp>
      <xdr:nvSpPr>
        <xdr:cNvPr id="14" name="正方形/長方形 13"/>
        <xdr:cNvSpPr/>
      </xdr:nvSpPr>
      <xdr:spPr>
        <a:xfrm>
          <a:off x="6143400" y="50981040"/>
          <a:ext cx="360" cy="125640"/>
        </a:xfrm>
        <a:prstGeom prst="rect">
          <a:avLst/>
        </a:prstGeom>
        <a:noFill/>
        <a:ln w="0">
          <a:noFill/>
        </a:ln>
      </xdr:spPr>
      <xdr:style>
        <a:lnRef idx="0"/>
        <a:fillRef idx="0"/>
        <a:effectRef idx="0"/>
        <a:fontRef idx="minor"/>
      </xdr:style>
    </xdr:sp>
    <xdr:clientData/>
  </xdr:twoCellAnchor>
  <xdr:twoCellAnchor editAs="oneCell">
    <xdr:from>
      <xdr:col>12</xdr:col>
      <xdr:colOff>305640</xdr:colOff>
      <xdr:row>329</xdr:row>
      <xdr:rowOff>74520</xdr:rowOff>
    </xdr:from>
    <xdr:to>
      <xdr:col>12</xdr:col>
      <xdr:colOff>471960</xdr:colOff>
      <xdr:row>330</xdr:row>
      <xdr:rowOff>131040</xdr:rowOff>
    </xdr:to>
    <xdr:sp>
      <xdr:nvSpPr>
        <xdr:cNvPr id="15" name="テキスト ボックス 15"/>
        <xdr:cNvSpPr/>
      </xdr:nvSpPr>
      <xdr:spPr>
        <a:xfrm>
          <a:off x="7666920" y="53440920"/>
          <a:ext cx="166320" cy="21852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613080</xdr:colOff>
      <xdr:row>308</xdr:row>
      <xdr:rowOff>5400</xdr:rowOff>
    </xdr:to>
    <xdr:sp>
      <xdr:nvSpPr>
        <xdr:cNvPr id="16" name="正方形/長方形 16"/>
        <xdr:cNvSpPr/>
      </xdr:nvSpPr>
      <xdr:spPr>
        <a:xfrm>
          <a:off x="9231480" y="49846680"/>
          <a:ext cx="360" cy="124920"/>
        </a:xfrm>
        <a:prstGeom prst="rect">
          <a:avLst/>
        </a:prstGeom>
        <a:noFill/>
        <a:ln w="0">
          <a:noFill/>
        </a:ln>
      </xdr:spPr>
      <xdr:style>
        <a:lnRef idx="0"/>
        <a:fillRef idx="0"/>
        <a:effectRef idx="0"/>
        <a:fontRef idx="minor"/>
      </xdr:style>
    </xdr:sp>
    <xdr:clientData/>
  </xdr:twoCellAnchor>
  <xdr:twoCellAnchor editAs="oneCell">
    <xdr:from>
      <xdr:col>7</xdr:col>
      <xdr:colOff>309240</xdr:colOff>
      <xdr:row>355</xdr:row>
      <xdr:rowOff>105120</xdr:rowOff>
    </xdr:from>
    <xdr:to>
      <xdr:col>7</xdr:col>
      <xdr:colOff>309960</xdr:colOff>
      <xdr:row>356</xdr:row>
      <xdr:rowOff>69840</xdr:rowOff>
    </xdr:to>
    <xdr:sp>
      <xdr:nvSpPr>
        <xdr:cNvPr id="17" name="正方形/長方形 19"/>
        <xdr:cNvSpPr/>
      </xdr:nvSpPr>
      <xdr:spPr>
        <a:xfrm>
          <a:off x="4527360" y="57681720"/>
          <a:ext cx="720" cy="12672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123840</xdr:colOff>
      <xdr:row>356</xdr:row>
      <xdr:rowOff>128160</xdr:rowOff>
    </xdr:to>
    <xdr:sp>
      <xdr:nvSpPr>
        <xdr:cNvPr id="18" name="正方形/長方形 20"/>
        <xdr:cNvSpPr/>
      </xdr:nvSpPr>
      <xdr:spPr>
        <a:xfrm>
          <a:off x="5599080" y="57694320"/>
          <a:ext cx="360" cy="17244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172080</xdr:colOff>
      <xdr:row>399</xdr:row>
      <xdr:rowOff>155880</xdr:rowOff>
    </xdr:to>
    <xdr:sp>
      <xdr:nvSpPr>
        <xdr:cNvPr id="19" name="正方形/長方形 24"/>
        <xdr:cNvSpPr/>
      </xdr:nvSpPr>
      <xdr:spPr>
        <a:xfrm>
          <a:off x="5645160" y="64658880"/>
          <a:ext cx="2520" cy="198360"/>
        </a:xfrm>
        <a:prstGeom prst="rect">
          <a:avLst/>
        </a:prstGeom>
        <a:noFill/>
        <a:ln w="0">
          <a:noFill/>
        </a:ln>
      </xdr:spPr>
      <xdr:style>
        <a:lnRef idx="0"/>
        <a:fillRef idx="0"/>
        <a:effectRef idx="0"/>
        <a:fontRef idx="minor"/>
      </xdr:style>
    </xdr:sp>
    <xdr:clientData/>
  </xdr:twoCellAnchor>
  <xdr:twoCellAnchor editAs="oneCell">
    <xdr:from>
      <xdr:col>11</xdr:col>
      <xdr:colOff>279000</xdr:colOff>
      <xdr:row>403</xdr:row>
      <xdr:rowOff>118440</xdr:rowOff>
    </xdr:from>
    <xdr:to>
      <xdr:col>11</xdr:col>
      <xdr:colOff>279360</xdr:colOff>
      <xdr:row>404</xdr:row>
      <xdr:rowOff>128880</xdr:rowOff>
    </xdr:to>
    <xdr:sp>
      <xdr:nvSpPr>
        <xdr:cNvPr id="20" name="正方形/長方形 25"/>
        <xdr:cNvSpPr/>
      </xdr:nvSpPr>
      <xdr:spPr>
        <a:xfrm>
          <a:off x="7011720" y="65467440"/>
          <a:ext cx="360" cy="172440"/>
        </a:xfrm>
        <a:prstGeom prst="rect">
          <a:avLst/>
        </a:prstGeom>
        <a:noFill/>
        <a:ln w="0">
          <a:noFill/>
        </a:ln>
      </xdr:spPr>
      <xdr:style>
        <a:lnRef idx="0"/>
        <a:fillRef idx="0"/>
        <a:effectRef idx="0"/>
        <a:fontRef idx="minor"/>
      </xdr:style>
    </xdr:sp>
    <xdr:clientData/>
  </xdr:twoCellAnchor>
  <xdr:twoCellAnchor editAs="oneCell">
    <xdr:from>
      <xdr:col>12</xdr:col>
      <xdr:colOff>200520</xdr:colOff>
      <xdr:row>406</xdr:row>
      <xdr:rowOff>107280</xdr:rowOff>
    </xdr:from>
    <xdr:to>
      <xdr:col>12</xdr:col>
      <xdr:colOff>201240</xdr:colOff>
      <xdr:row>407</xdr:row>
      <xdr:rowOff>128520</xdr:rowOff>
    </xdr:to>
    <xdr:sp>
      <xdr:nvSpPr>
        <xdr:cNvPr id="21" name="正方形/長方形 28"/>
        <xdr:cNvSpPr/>
      </xdr:nvSpPr>
      <xdr:spPr>
        <a:xfrm>
          <a:off x="7561800" y="65941920"/>
          <a:ext cx="720" cy="183240"/>
        </a:xfrm>
        <a:prstGeom prst="rect">
          <a:avLst/>
        </a:prstGeom>
        <a:noFill/>
        <a:ln w="0">
          <a:noFill/>
        </a:ln>
      </xdr:spPr>
      <xdr:style>
        <a:lnRef idx="0"/>
        <a:fillRef idx="0"/>
        <a:effectRef idx="0"/>
        <a:fontRef idx="minor"/>
      </xdr:style>
    </xdr:sp>
    <xdr:clientData/>
  </xdr:twoCellAnchor>
  <xdr:twoCellAnchor editAs="oneCell">
    <xdr:from>
      <xdr:col>12</xdr:col>
      <xdr:colOff>467640</xdr:colOff>
      <xdr:row>408</xdr:row>
      <xdr:rowOff>74160</xdr:rowOff>
    </xdr:from>
    <xdr:to>
      <xdr:col>12</xdr:col>
      <xdr:colOff>468360</xdr:colOff>
      <xdr:row>409</xdr:row>
      <xdr:rowOff>38520</xdr:rowOff>
    </xdr:to>
    <xdr:sp>
      <xdr:nvSpPr>
        <xdr:cNvPr id="22" name="正方形/長方形 29"/>
        <xdr:cNvSpPr/>
      </xdr:nvSpPr>
      <xdr:spPr>
        <a:xfrm>
          <a:off x="7828920" y="66232800"/>
          <a:ext cx="720" cy="126360"/>
        </a:xfrm>
        <a:prstGeom prst="rect">
          <a:avLst/>
        </a:prstGeom>
        <a:noFill/>
        <a:ln w="0">
          <a:noFill/>
        </a:ln>
      </xdr:spPr>
      <xdr:style>
        <a:lnRef idx="0"/>
        <a:fillRef idx="0"/>
        <a:effectRef idx="0"/>
        <a:fontRef idx="minor"/>
      </xdr:style>
    </xdr:sp>
    <xdr:clientData/>
  </xdr:twoCellAnchor>
  <xdr:twoCellAnchor editAs="absolute">
    <xdr:from>
      <xdr:col>1</xdr:col>
      <xdr:colOff>10440</xdr:colOff>
      <xdr:row>1</xdr:row>
      <xdr:rowOff>4320</xdr:rowOff>
    </xdr:from>
    <xdr:to>
      <xdr:col>19</xdr:col>
      <xdr:colOff>114480</xdr:colOff>
      <xdr:row>32</xdr:row>
      <xdr:rowOff>69480</xdr:rowOff>
    </xdr:to>
    <xdr:pic>
      <xdr:nvPicPr>
        <xdr:cNvPr id="23" name="画像 1" descr=""/>
        <xdr:cNvPicPr/>
      </xdr:nvPicPr>
      <xdr:blipFill>
        <a:blip r:embed="rId1"/>
        <a:stretch/>
      </xdr:blipFill>
      <xdr:spPr>
        <a:xfrm>
          <a:off x="522720" y="179280"/>
          <a:ext cx="11353680" cy="5111640"/>
        </a:xfrm>
        <a:prstGeom prst="rect">
          <a:avLst/>
        </a:prstGeom>
        <a:ln w="0">
          <a:noFill/>
        </a:ln>
      </xdr:spPr>
    </xdr:pic>
    <xdr:clientData/>
  </xdr:twoCellAnchor>
  <xdr:twoCellAnchor editAs="absolute">
    <xdr:from>
      <xdr:col>1</xdr:col>
      <xdr:colOff>4680</xdr:colOff>
      <xdr:row>34</xdr:row>
      <xdr:rowOff>4320</xdr:rowOff>
    </xdr:from>
    <xdr:to>
      <xdr:col>19</xdr:col>
      <xdr:colOff>102600</xdr:colOff>
      <xdr:row>65</xdr:row>
      <xdr:rowOff>57600</xdr:rowOff>
    </xdr:to>
    <xdr:pic>
      <xdr:nvPicPr>
        <xdr:cNvPr id="24" name="画像 2" descr=""/>
        <xdr:cNvPicPr/>
      </xdr:nvPicPr>
      <xdr:blipFill>
        <a:blip r:embed="rId2"/>
        <a:stretch/>
      </xdr:blipFill>
      <xdr:spPr>
        <a:xfrm>
          <a:off x="516960" y="5563080"/>
          <a:ext cx="11347560" cy="508608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8" topLeftCell="E48" activePane="bottomRight" state="frozen"/>
      <selection pane="topLeft" activeCell="A1" activeCellId="0" sqref="A1"/>
      <selection pane="topRight" activeCell="E1" activeCellId="0" sqref="E1"/>
      <selection pane="bottomLeft" activeCell="A48" activeCellId="0" sqref="A48"/>
      <selection pane="bottomRight" activeCell="Q58" activeCellId="0" sqref="Q58"/>
    </sheetView>
  </sheetViews>
  <sheetFormatPr defaultColWidth="9.542968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3.8" hidden="false" customHeight="false" outlineLevel="0" collapsed="false">
      <c r="A4" s="1" t="s">
        <v>5</v>
      </c>
      <c r="C4" s="3"/>
    </row>
    <row r="5" customFormat="false" ht="12.75" hidden="false" customHeight="false" outlineLevel="0" collapsed="false">
      <c r="A5" s="1" t="s">
        <v>6</v>
      </c>
      <c r="C5" s="4" t="s">
        <v>7</v>
      </c>
    </row>
    <row r="6" customFormat="false" ht="12.75" hidden="false" customHeight="false" outlineLevel="0" collapsed="false">
      <c r="A6" s="5" t="s">
        <v>8</v>
      </c>
      <c r="B6" s="5" t="s">
        <v>9</v>
      </c>
      <c r="C6" s="5" t="s">
        <v>9</v>
      </c>
      <c r="D6" s="6" t="s">
        <v>10</v>
      </c>
      <c r="E6" s="7"/>
      <c r="F6" s="8"/>
      <c r="G6" s="9" t="s">
        <v>11</v>
      </c>
      <c r="H6" s="9"/>
      <c r="I6" s="9"/>
      <c r="J6" s="9" t="s">
        <v>12</v>
      </c>
      <c r="K6" s="9"/>
      <c r="L6" s="9"/>
      <c r="M6" s="9" t="s">
        <v>13</v>
      </c>
      <c r="N6" s="9"/>
      <c r="O6" s="9"/>
    </row>
    <row r="7" customFormat="false" ht="12.75" hidden="false" customHeight="false" outlineLevel="0" collapsed="false">
      <c r="A7" s="10"/>
      <c r="B7" s="10" t="s">
        <v>14</v>
      </c>
      <c r="C7" s="11" t="s">
        <v>15</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16</v>
      </c>
      <c r="B8" s="16"/>
      <c r="C8" s="17"/>
      <c r="D8" s="18"/>
      <c r="E8" s="19"/>
      <c r="F8" s="20"/>
      <c r="G8" s="21" t="n">
        <f aca="false">C3</f>
        <v>100000</v>
      </c>
      <c r="H8" s="22" t="n">
        <f aca="false">C3</f>
        <v>100000</v>
      </c>
      <c r="I8" s="23" t="n">
        <f aca="false">C3</f>
        <v>100000</v>
      </c>
      <c r="J8" s="24" t="s">
        <v>12</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17</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18</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19</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20</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21</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22</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23</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24</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25</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26</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27</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28</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29</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30</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31</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32</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33</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34</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35</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36</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37</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38</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39</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39</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40</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41</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42</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43</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44</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45</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46</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47</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48</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49</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50</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51</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52</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53</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54</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55</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56</v>
      </c>
    </row>
    <row r="51" customFormat="false" ht="12.75" hidden="false" customHeight="false" outlineLevel="0" collapsed="false">
      <c r="A51" s="25" t="n">
        <v>43</v>
      </c>
      <c r="B51" s="36" t="n">
        <v>44468</v>
      </c>
      <c r="C51" s="44" t="n">
        <v>1</v>
      </c>
      <c r="D51" s="38" t="n">
        <v>0</v>
      </c>
      <c r="E51" s="39" t="n">
        <v>0</v>
      </c>
      <c r="F51" s="45" t="n">
        <v>0</v>
      </c>
      <c r="G51" s="31" t="n">
        <f aca="false">IF(D51="","",G50+M51)</f>
        <v>124274.356062397</v>
      </c>
      <c r="H51" s="31" t="n">
        <f aca="false">IF(E51="","",H50+N51)</f>
        <v>113756.393411573</v>
      </c>
      <c r="I51" s="31" t="n">
        <f aca="false">IF(F51="","",I50+O51)</f>
        <v>131015.897636831</v>
      </c>
      <c r="J51" s="41" t="n">
        <f aca="false">IF(G50="","",G50*0.03)</f>
        <v>3728.23068187191</v>
      </c>
      <c r="K51" s="42" t="n">
        <f aca="false">IF(H50="","",H50*0.03)</f>
        <v>3412.69180234719</v>
      </c>
      <c r="L51" s="43" t="n">
        <f aca="false">IF(I50="","",I50*0.03)</f>
        <v>3930.47692910493</v>
      </c>
      <c r="M51" s="41" t="n">
        <f aca="false">IF(D51="","",J51*D51)</f>
        <v>0</v>
      </c>
      <c r="N51" s="42" t="n">
        <f aca="false">IF(E51="","",K51*E51)</f>
        <v>0</v>
      </c>
      <c r="O51" s="43" t="n">
        <f aca="false">IF(F51="","",L51*F51)</f>
        <v>0</v>
      </c>
      <c r="P51" s="0" t="s">
        <v>57</v>
      </c>
    </row>
    <row r="52" customFormat="false" ht="12.75" hidden="false" customHeight="false" outlineLevel="0" collapsed="false">
      <c r="A52" s="25" t="n">
        <v>44</v>
      </c>
      <c r="B52" s="36" t="n">
        <v>44391</v>
      </c>
      <c r="C52" s="44" t="n">
        <v>2</v>
      </c>
      <c r="D52" s="38" t="n">
        <v>1.25</v>
      </c>
      <c r="E52" s="39" t="n">
        <v>1.5</v>
      </c>
      <c r="F52" s="40" t="n">
        <v>2</v>
      </c>
      <c r="G52" s="31" t="n">
        <f aca="false">IF(D52="","",G51+M52)</f>
        <v>128934.644414737</v>
      </c>
      <c r="H52" s="31" t="n">
        <f aca="false">IF(E52="","",H51+N52)</f>
        <v>118875.431115094</v>
      </c>
      <c r="I52" s="31" t="n">
        <f aca="false">IF(F52="","",I51+O52)</f>
        <v>138876.851495041</v>
      </c>
      <c r="J52" s="41" t="n">
        <f aca="false">IF(G51="","",G51*0.03)</f>
        <v>3728.23068187191</v>
      </c>
      <c r="K52" s="42" t="n">
        <f aca="false">IF(H51="","",H51*0.03)</f>
        <v>3412.69180234719</v>
      </c>
      <c r="L52" s="43" t="n">
        <f aca="false">IF(I51="","",I51*0.03)</f>
        <v>3930.47692910493</v>
      </c>
      <c r="M52" s="41" t="n">
        <f aca="false">IF(D52="","",J52*D52)</f>
        <v>4660.28835233989</v>
      </c>
      <c r="N52" s="42" t="n">
        <f aca="false">IF(E52="","",K52*E52)</f>
        <v>5119.03770352079</v>
      </c>
      <c r="O52" s="43" t="n">
        <f aca="false">IF(F52="","",L52*F52)</f>
        <v>7860.95385820986</v>
      </c>
      <c r="P52" s="0" t="s">
        <v>58</v>
      </c>
    </row>
    <row r="53" customFormat="false" ht="12.75" hidden="false" customHeight="false" outlineLevel="0" collapsed="false">
      <c r="A53" s="25" t="n">
        <v>45</v>
      </c>
      <c r="B53" s="36" t="n">
        <v>44412</v>
      </c>
      <c r="C53" s="44" t="n">
        <v>1</v>
      </c>
      <c r="D53" s="38" t="n">
        <v>1.25</v>
      </c>
      <c r="E53" s="39" t="n">
        <v>1.5</v>
      </c>
      <c r="F53" s="40" t="n">
        <v>2</v>
      </c>
      <c r="G53" s="31" t="n">
        <f aca="false">IF(D53="","",G52+M53)</f>
        <v>133769.69358029</v>
      </c>
      <c r="H53" s="31" t="n">
        <f aca="false">IF(E53="","",H52+N53)</f>
        <v>124224.825515273</v>
      </c>
      <c r="I53" s="31" t="n">
        <f aca="false">IF(F53="","",I52+O53)</f>
        <v>147209.462584743</v>
      </c>
      <c r="J53" s="41" t="n">
        <f aca="false">IF(G52="","",G52*0.03)</f>
        <v>3868.03933244211</v>
      </c>
      <c r="K53" s="42" t="n">
        <f aca="false">IF(H52="","",H52*0.03)</f>
        <v>3566.26293345281</v>
      </c>
      <c r="L53" s="43" t="n">
        <f aca="false">IF(I52="","",I52*0.03)</f>
        <v>4166.30554485123</v>
      </c>
      <c r="M53" s="41" t="n">
        <f aca="false">IF(D53="","",J53*D53)</f>
        <v>4835.04916555263</v>
      </c>
      <c r="N53" s="42" t="n">
        <f aca="false">IF(E53="","",K53*E53)</f>
        <v>5349.39440017922</v>
      </c>
      <c r="O53" s="43" t="n">
        <f aca="false">IF(F53="","",L53*F53)</f>
        <v>8332.61108970245</v>
      </c>
      <c r="P53" s="0" t="s">
        <v>59</v>
      </c>
    </row>
    <row r="54" customFormat="false" ht="12.75" hidden="false" customHeight="false" outlineLevel="0" collapsed="false">
      <c r="A54" s="25" t="n">
        <v>46</v>
      </c>
      <c r="B54" s="36" t="n">
        <v>44321</v>
      </c>
      <c r="C54" s="44" t="n">
        <v>1</v>
      </c>
      <c r="D54" s="38" t="n">
        <v>0</v>
      </c>
      <c r="E54" s="39" t="n">
        <v>0</v>
      </c>
      <c r="F54" s="40" t="n">
        <v>0</v>
      </c>
      <c r="G54" s="31" t="n">
        <f aca="false">IF(D54="","",G53+M54)</f>
        <v>133769.69358029</v>
      </c>
      <c r="H54" s="31" t="n">
        <f aca="false">IF(E54="","",H53+N54)</f>
        <v>124224.825515273</v>
      </c>
      <c r="I54" s="31" t="n">
        <f aca="false">IF(F54="","",I53+O54)</f>
        <v>147209.462584743</v>
      </c>
      <c r="J54" s="41" t="n">
        <f aca="false">IF(G53="","",G53*0.03)</f>
        <v>4013.09080740869</v>
      </c>
      <c r="K54" s="42" t="n">
        <f aca="false">IF(H53="","",H53*0.03)</f>
        <v>3726.74476545819</v>
      </c>
      <c r="L54" s="43" t="n">
        <f aca="false">IF(I53="","",I53*0.03)</f>
        <v>4416.2838775423</v>
      </c>
      <c r="M54" s="41" t="n">
        <f aca="false">IF(D54="","",J54*D54)</f>
        <v>0</v>
      </c>
      <c r="N54" s="42" t="n">
        <f aca="false">IF(E54="","",K54*E54)</f>
        <v>0</v>
      </c>
      <c r="O54" s="43" t="n">
        <f aca="false">IF(F54="","",L54*F54)</f>
        <v>0</v>
      </c>
      <c r="P54" s="0" t="s">
        <v>60</v>
      </c>
    </row>
    <row r="55" customFormat="false" ht="13.8" hidden="false" customHeight="false" outlineLevel="0" collapsed="false">
      <c r="A55" s="25" t="n">
        <v>47</v>
      </c>
      <c r="B55" s="36" t="n">
        <v>44415</v>
      </c>
      <c r="C55" s="44" t="n">
        <v>1</v>
      </c>
      <c r="D55" s="38" t="n">
        <v>0</v>
      </c>
      <c r="E55" s="39" t="n">
        <v>0</v>
      </c>
      <c r="F55" s="40" t="n">
        <v>0</v>
      </c>
      <c r="G55" s="31" t="n">
        <f aca="false">IF(D55="","",G54+M55)</f>
        <v>133769.69358029</v>
      </c>
      <c r="H55" s="31" t="n">
        <f aca="false">IF(E55="","",H54+N55)</f>
        <v>124224.825515273</v>
      </c>
      <c r="I55" s="31" t="n">
        <f aca="false">IF(F55="","",I54+O55)</f>
        <v>147209.462584743</v>
      </c>
      <c r="J55" s="41" t="n">
        <f aca="false">IF(G54="","",G54*0.03)</f>
        <v>4013.0908074087</v>
      </c>
      <c r="K55" s="42" t="n">
        <f aca="false">IF(H54="","",H54*0.03)</f>
        <v>3726.74476545819</v>
      </c>
      <c r="L55" s="43" t="n">
        <f aca="false">IF(I54="","",I54*0.03)</f>
        <v>4416.28387754229</v>
      </c>
      <c r="M55" s="41" t="n">
        <f aca="false">IF(D55="","",J55*D55)</f>
        <v>0</v>
      </c>
      <c r="N55" s="42" t="n">
        <f aca="false">IF(E55="","",K55*E55)</f>
        <v>0</v>
      </c>
      <c r="O55" s="43" t="n">
        <f aca="false">IF(F55="","",L55*F55)</f>
        <v>0</v>
      </c>
      <c r="P55" s="0" t="s">
        <v>61</v>
      </c>
    </row>
    <row r="56" customFormat="false" ht="12.75" hidden="false" customHeight="false" outlineLevel="0" collapsed="false">
      <c r="A56" s="25" t="n">
        <v>48</v>
      </c>
      <c r="B56" s="36" t="n">
        <v>44593</v>
      </c>
      <c r="C56" s="44" t="n">
        <v>2</v>
      </c>
      <c r="D56" s="38" t="n">
        <v>0</v>
      </c>
      <c r="E56" s="39" t="n">
        <v>0</v>
      </c>
      <c r="F56" s="40" t="n">
        <v>0</v>
      </c>
      <c r="G56" s="31" t="n">
        <f aca="false">IF(D56="","",G55+M56)</f>
        <v>133769.69358029</v>
      </c>
      <c r="H56" s="31" t="n">
        <f aca="false">IF(E56="","",H55+N56)</f>
        <v>124224.825515273</v>
      </c>
      <c r="I56" s="31" t="n">
        <f aca="false">IF(F56="","",I55+O56)</f>
        <v>147209.462584743</v>
      </c>
      <c r="J56" s="41" t="n">
        <f aca="false">IF(G55="","",G55*0.03)</f>
        <v>4013.0908074087</v>
      </c>
      <c r="K56" s="42" t="n">
        <f aca="false">IF(H55="","",H55*0.03)</f>
        <v>3726.74476545819</v>
      </c>
      <c r="L56" s="43" t="n">
        <f aca="false">IF(I55="","",I55*0.03)</f>
        <v>4416.28387754229</v>
      </c>
      <c r="M56" s="41" t="n">
        <f aca="false">IF(D56="","",J56*D56)</f>
        <v>0</v>
      </c>
      <c r="N56" s="42" t="n">
        <f aca="false">IF(E56="","",K56*E56)</f>
        <v>0</v>
      </c>
      <c r="O56" s="43" t="n">
        <f aca="false">IF(F56="","",L56*F56)</f>
        <v>0</v>
      </c>
    </row>
    <row r="57" customFormat="false" ht="12.75" hidden="false" customHeight="false" outlineLevel="0" collapsed="false">
      <c r="A57" s="25" t="n">
        <v>49</v>
      </c>
      <c r="B57" s="36" t="n">
        <v>44467</v>
      </c>
      <c r="C57" s="44" t="n">
        <v>2</v>
      </c>
      <c r="D57" s="38" t="n">
        <v>0</v>
      </c>
      <c r="E57" s="39" t="n">
        <v>0</v>
      </c>
      <c r="F57" s="40" t="n">
        <v>0</v>
      </c>
      <c r="G57" s="31" t="n">
        <f aca="false">IF(D57="","",G56+M57)</f>
        <v>133769.69358029</v>
      </c>
      <c r="H57" s="31" t="n">
        <f aca="false">IF(E57="","",H56+N57)</f>
        <v>124224.825515273</v>
      </c>
      <c r="I57" s="31" t="n">
        <f aca="false">IF(F57="","",I56+O57)</f>
        <v>147209.462584743</v>
      </c>
      <c r="J57" s="41" t="n">
        <f aca="false">IF(G56="","",G56*0.03)</f>
        <v>4013.0908074087</v>
      </c>
      <c r="K57" s="42" t="n">
        <f aca="false">IF(H56="","",H56*0.03)</f>
        <v>3726.74476545819</v>
      </c>
      <c r="L57" s="43" t="n">
        <f aca="false">IF(I56="","",I56*0.03)</f>
        <v>4416.28387754229</v>
      </c>
      <c r="M57" s="41" t="n">
        <f aca="false">IF(D57="","",J57*D57)</f>
        <v>0</v>
      </c>
      <c r="N57" s="42" t="n">
        <f aca="false">IF(E57="","",K57*E57)</f>
        <v>0</v>
      </c>
      <c r="O57" s="43" t="n">
        <f aca="false">IF(F57="","",L57*F57)</f>
        <v>0</v>
      </c>
      <c r="P57" s="0" t="s">
        <v>62</v>
      </c>
    </row>
    <row r="58" customFormat="false" ht="12.75" hidden="false" customHeight="false" outlineLevel="0" collapsed="false">
      <c r="A58" s="25" t="n">
        <v>50</v>
      </c>
      <c r="B58" s="48" t="n">
        <v>44050</v>
      </c>
      <c r="C58" s="49" t="n">
        <v>2</v>
      </c>
      <c r="D58" s="50" t="n">
        <v>1.25</v>
      </c>
      <c r="E58" s="51" t="n">
        <v>1.5</v>
      </c>
      <c r="F58" s="52" t="n">
        <v>2</v>
      </c>
      <c r="G58" s="31" t="n">
        <f aca="false">IF(D58="","",G57+M58)</f>
        <v>138786.057089551</v>
      </c>
      <c r="H58" s="31" t="n">
        <f aca="false">IF(E58="","",H57+N58)</f>
        <v>129814.94266346</v>
      </c>
      <c r="I58" s="31" t="n">
        <f aca="false">IF(F58="","",I57+O58)</f>
        <v>156042.030339828</v>
      </c>
      <c r="J58" s="41" t="n">
        <f aca="false">IF(G57="","",G57*0.03)</f>
        <v>4013.0908074087</v>
      </c>
      <c r="K58" s="42" t="n">
        <f aca="false">IF(H57="","",H57*0.03)</f>
        <v>3726.74476545819</v>
      </c>
      <c r="L58" s="43" t="n">
        <f aca="false">IF(I57="","",I57*0.03)</f>
        <v>4416.28387754229</v>
      </c>
      <c r="M58" s="41" t="n">
        <f aca="false">IF(D58="","",J58*D58)</f>
        <v>5016.36350926087</v>
      </c>
      <c r="N58" s="42" t="n">
        <f aca="false">IF(E58="","",K58*E58)</f>
        <v>5590.11714818729</v>
      </c>
      <c r="O58" s="43" t="n">
        <f aca="false">IF(F58="","",L58*F58)</f>
        <v>8832.56775508458</v>
      </c>
      <c r="P58" s="0" t="s">
        <v>63</v>
      </c>
    </row>
    <row r="59" customFormat="false" ht="12.75" hidden="false" customHeight="false" outlineLevel="0" collapsed="false">
      <c r="A59" s="25"/>
      <c r="B59" s="53" t="s">
        <v>64</v>
      </c>
      <c r="C59" s="53"/>
      <c r="D59" s="54" t="n">
        <f aca="false">COUNTIF(D9:D58,1.27)</f>
        <v>9</v>
      </c>
      <c r="E59" s="54" t="n">
        <f aca="false">COUNTIF(E9:E58,1.5)</f>
        <v>17</v>
      </c>
      <c r="F59" s="55" t="n">
        <f aca="false">COUNTIF(F9:F58,2)</f>
        <v>16</v>
      </c>
      <c r="G59" s="56" t="n">
        <f aca="false">M59+G8</f>
        <v>138786.057089551</v>
      </c>
      <c r="H59" s="22" t="n">
        <f aca="false">N59+H8</f>
        <v>129814.94266346</v>
      </c>
      <c r="I59" s="23" t="n">
        <f aca="false">O59+I8</f>
        <v>156042.030339827</v>
      </c>
      <c r="J59" s="9" t="s">
        <v>65</v>
      </c>
      <c r="K59" s="57" t="n">
        <f aca="false">B58-B9</f>
        <v>-480</v>
      </c>
      <c r="L59" s="58" t="s">
        <v>66</v>
      </c>
      <c r="M59" s="59" t="n">
        <f aca="false">SUM(M9:M58)</f>
        <v>38786.0570895512</v>
      </c>
      <c r="N59" s="60" t="n">
        <f aca="false">SUM(N9:N58)</f>
        <v>29814.94266346</v>
      </c>
      <c r="O59" s="61" t="n">
        <f aca="false">SUM(O9:O58)</f>
        <v>56042.0303398269</v>
      </c>
    </row>
    <row r="60" customFormat="false" ht="12.75" hidden="false" customHeight="false" outlineLevel="0" collapsed="false">
      <c r="A60" s="25"/>
      <c r="B60" s="62" t="s">
        <v>67</v>
      </c>
      <c r="C60" s="62"/>
      <c r="D60" s="54" t="n">
        <f aca="false">COUNTIF(D9:D58,-1)</f>
        <v>16</v>
      </c>
      <c r="E60" s="54" t="n">
        <f aca="false">COUNTIF(E9:E58,-1)</f>
        <v>16</v>
      </c>
      <c r="F60" s="55" t="n">
        <f aca="false">COUNTIF(F9:F58,-1)</f>
        <v>16</v>
      </c>
      <c r="G60" s="9" t="s">
        <v>68</v>
      </c>
      <c r="H60" s="9"/>
      <c r="I60" s="9"/>
      <c r="J60" s="9" t="s">
        <v>69</v>
      </c>
      <c r="K60" s="9"/>
      <c r="L60" s="9"/>
      <c r="M60" s="25"/>
      <c r="N60" s="47"/>
      <c r="O60" s="63"/>
    </row>
    <row r="61" customFormat="false" ht="12.75" hidden="false" customHeight="false" outlineLevel="0" collapsed="false">
      <c r="A61" s="25"/>
      <c r="B61" s="62" t="s">
        <v>70</v>
      </c>
      <c r="C61" s="62"/>
      <c r="D61" s="54" t="n">
        <f aca="false">COUNTIF(D9:D58,0)</f>
        <v>12</v>
      </c>
      <c r="E61" s="54" t="n">
        <f aca="false">COUNTIF(E9:E58,0)</f>
        <v>17</v>
      </c>
      <c r="F61" s="54" t="n">
        <f aca="false">COUNTIF(F9:F58,0)</f>
        <v>18</v>
      </c>
      <c r="G61" s="64" t="n">
        <f aca="false">G59/G8</f>
        <v>1.38786057089551</v>
      </c>
      <c r="H61" s="65" t="n">
        <f aca="false">H59/H8</f>
        <v>1.2981494266346</v>
      </c>
      <c r="I61" s="66" t="n">
        <f aca="false">I59/I8</f>
        <v>1.56042030339827</v>
      </c>
      <c r="J61" s="67" t="n">
        <f aca="false">(G61-1)*30/K59</f>
        <v>-0.0242412856809695</v>
      </c>
      <c r="K61" s="67" t="n">
        <f aca="false">(H61-1)*30/K59</f>
        <v>-0.0186343391646625</v>
      </c>
      <c r="L61" s="68" t="n">
        <f aca="false">(I61-1)*30/K59</f>
        <v>-0.0350262689623918</v>
      </c>
      <c r="M61" s="69"/>
      <c r="N61" s="70"/>
      <c r="O61" s="71"/>
    </row>
    <row r="62" customFormat="false" ht="12.75" hidden="false" customHeight="false" outlineLevel="0" collapsed="false">
      <c r="A62" s="47"/>
      <c r="B62" s="72" t="s">
        <v>71</v>
      </c>
      <c r="C62" s="72"/>
      <c r="D62" s="73" t="n">
        <f aca="false">D59/(D59+D60+D61)</f>
        <v>0.243243243243243</v>
      </c>
      <c r="E62" s="74" t="n">
        <f aca="false">E59/(E59+E60+E61)</f>
        <v>0.34</v>
      </c>
      <c r="F62" s="75" t="n">
        <f aca="false">F59/(F59+F60+F61)</f>
        <v>0.32</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D37" colorId="64" zoomScale="110" zoomScaleNormal="110" zoomScalePageLayoutView="100" workbookViewId="0">
      <selection pane="topLeft" activeCell="W46" activeCellId="0" sqref="W46"/>
    </sheetView>
  </sheetViews>
  <sheetFormatPr defaultColWidth="9.2929687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50</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72</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2" activeCellId="0" sqref="A2"/>
    </sheetView>
  </sheetViews>
  <sheetFormatPr defaultColWidth="9.2929687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73</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74</v>
      </c>
    </row>
    <row r="12" customFormat="false" ht="13.8" hidden="false" customHeight="true" outlineLevel="0" collapsed="false">
      <c r="A12" s="79" t="s">
        <v>75</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76</v>
      </c>
    </row>
    <row r="22" customFormat="false" ht="13.5" hidden="false" customHeight="true" outlineLevel="0" collapsed="false">
      <c r="A22" s="78" t="s">
        <v>77</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I12" activeCellId="0" sqref="I12"/>
    </sheetView>
  </sheetViews>
  <sheetFormatPr defaultColWidth="9.542968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78</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79</v>
      </c>
      <c r="B3" s="85" t="s">
        <v>0</v>
      </c>
      <c r="C3" s="85" t="s">
        <v>80</v>
      </c>
      <c r="D3" s="86" t="s">
        <v>81</v>
      </c>
      <c r="E3" s="85" t="s">
        <v>82</v>
      </c>
      <c r="F3" s="86" t="s">
        <v>81</v>
      </c>
      <c r="G3" s="85" t="s">
        <v>83</v>
      </c>
      <c r="H3" s="86" t="s">
        <v>81</v>
      </c>
    </row>
    <row r="4" customFormat="false" ht="17.35" hidden="false" customHeight="false" outlineLevel="0" collapsed="false">
      <c r="A4" s="87" t="s">
        <v>84</v>
      </c>
      <c r="B4" s="87"/>
      <c r="C4" s="87"/>
      <c r="D4" s="88" t="n">
        <v>44562</v>
      </c>
      <c r="E4" s="87"/>
      <c r="F4" s="88"/>
      <c r="G4" s="87"/>
      <c r="H4" s="88"/>
    </row>
    <row r="5" customFormat="false" ht="12.75" hidden="false" customHeight="false" outlineLevel="0" collapsed="false">
      <c r="A5" s="87" t="s">
        <v>85</v>
      </c>
      <c r="B5" s="87"/>
      <c r="C5" s="87"/>
      <c r="D5" s="88" t="n">
        <v>44564</v>
      </c>
      <c r="E5" s="87"/>
      <c r="F5" s="89"/>
      <c r="G5" s="87"/>
      <c r="H5" s="89"/>
    </row>
    <row r="6" customFormat="false" ht="17.35" hidden="false" customHeight="false" outlineLevel="0" collapsed="false">
      <c r="A6" s="87" t="s">
        <v>86</v>
      </c>
      <c r="B6" s="87"/>
      <c r="C6" s="87"/>
      <c r="D6" s="89"/>
      <c r="E6" s="87"/>
      <c r="F6" s="89"/>
      <c r="G6" s="87"/>
      <c r="H6" s="89"/>
    </row>
    <row r="7" customFormat="false" ht="17.35" hidden="false" customHeight="false" outlineLevel="0" collapsed="false">
      <c r="A7" s="87" t="s">
        <v>87</v>
      </c>
      <c r="B7" s="87"/>
      <c r="C7" s="87"/>
      <c r="D7" s="88" t="n">
        <v>44577</v>
      </c>
      <c r="E7" s="87"/>
      <c r="F7" s="89"/>
      <c r="G7" s="87"/>
      <c r="H7" s="89"/>
    </row>
    <row r="8" customFormat="false" ht="12.75" hidden="false" customHeight="false" outlineLevel="0" collapsed="false">
      <c r="A8" s="87" t="s">
        <v>88</v>
      </c>
      <c r="B8" s="87"/>
      <c r="C8" s="87"/>
      <c r="D8" s="89"/>
      <c r="E8" s="87"/>
      <c r="F8" s="89"/>
      <c r="G8" s="87"/>
      <c r="H8" s="89"/>
      <c r="I8" s="0" t="s">
        <v>89</v>
      </c>
    </row>
    <row r="9" customFormat="false" ht="12.75" hidden="false" customHeight="false" outlineLevel="0" collapsed="false">
      <c r="A9" s="87" t="s">
        <v>90</v>
      </c>
      <c r="B9" s="87"/>
      <c r="C9" s="87"/>
      <c r="D9" s="89"/>
      <c r="E9" s="87"/>
      <c r="F9" s="89"/>
      <c r="G9" s="87"/>
      <c r="H9" s="89"/>
    </row>
    <row r="10" customFormat="false" ht="12.75" hidden="false" customHeight="false" outlineLevel="0" collapsed="false">
      <c r="A10" s="87" t="s">
        <v>84</v>
      </c>
      <c r="B10" s="87"/>
      <c r="C10" s="87"/>
      <c r="D10" s="89"/>
      <c r="E10" s="87"/>
      <c r="F10" s="89"/>
      <c r="G10" s="87"/>
      <c r="H10" s="89"/>
    </row>
    <row r="11" customFormat="false" ht="12.75" hidden="false" customHeight="false" outlineLevel="0" collapsed="false">
      <c r="A11" s="87" t="s">
        <v>84</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2022-02-05T22:27:03Z</dcterms:modified>
  <cp:revision>55</cp:revision>
  <dc:subject/>
  <dc:title/>
</cp:coreProperties>
</file>

<file path=docProps/custom.xml><?xml version="1.0" encoding="utf-8"?>
<Properties xmlns="http://schemas.openxmlformats.org/officeDocument/2006/custom-properties" xmlns:vt="http://schemas.openxmlformats.org/officeDocument/2006/docPropsVTypes"/>
</file>