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45" windowHeight="742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<sst xmlns="http://schemas.openxmlformats.org/spreadsheetml/2006/main" count="49" uniqueCount="37">
  <si>
    <t>通貨ペア</t>
  </si>
  <si>
    <t>GBPJPY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</si>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</sst>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_);[Red]\(#,##0\)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  <numFmt numFmtId="180" formatCode="_ * #,##0_ ;_ * \-#,##0_ ;_ * &quot;-&quot;??_ ;_ @_ "/>
    <numFmt numFmtId="181" formatCode="yyyy/m/d;@"/>
    <numFmt numFmtId="182" formatCode="0.0%"/>
  </numFmts>
  <fonts count="30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9C0006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7" fillId="20" borderId="21" applyNumberFormat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1" borderId="23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11" borderId="21" applyNumberForma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1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7" fontId="0" fillId="0" borderId="6" xfId="0" applyNumberFormat="1" applyFont="1" applyBorder="1">
      <alignment vertical="center"/>
    </xf>
    <xf numFmtId="177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1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7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7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0" Type="http://schemas.openxmlformats.org/officeDocument/2006/relationships/image" Target="../media/image20.png"/><Relationship Id="rId2" Type="http://schemas.openxmlformats.org/officeDocument/2006/relationships/image" Target="../media/image2.png"/><Relationship Id="rId19" Type="http://schemas.openxmlformats.org/officeDocument/2006/relationships/image" Target="../media/image19.png"/><Relationship Id="rId18" Type="http://schemas.openxmlformats.org/officeDocument/2006/relationships/image" Target="../media/image18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21590</xdr:colOff>
      <xdr:row>0</xdr:row>
      <xdr:rowOff>24130</xdr:rowOff>
    </xdr:from>
    <xdr:to>
      <xdr:col>6</xdr:col>
      <xdr:colOff>88265</xdr:colOff>
      <xdr:row>11</xdr:row>
      <xdr:rowOff>50165</xdr:rowOff>
    </xdr:to>
    <xdr:pic>
      <xdr:nvPicPr>
        <xdr:cNvPr id="26" name="図形 25" descr="2022-02-03_20h36_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90" y="24130"/>
          <a:ext cx="3600450" cy="2016760"/>
        </a:xfrm>
        <a:prstGeom prst="rect">
          <a:avLst/>
        </a:prstGeom>
      </xdr:spPr>
    </xdr:pic>
    <xdr:clientData/>
  </xdr:twoCellAnchor>
  <xdr:twoCellAnchor editAs="oneCell">
    <xdr:from>
      <xdr:col>6</xdr:col>
      <xdr:colOff>128905</xdr:colOff>
      <xdr:row>0</xdr:row>
      <xdr:rowOff>59055</xdr:rowOff>
    </xdr:from>
    <xdr:to>
      <xdr:col>14</xdr:col>
      <xdr:colOff>300355</xdr:colOff>
      <xdr:row>8</xdr:row>
      <xdr:rowOff>135255</xdr:rowOff>
    </xdr:to>
    <xdr:pic>
      <xdr:nvPicPr>
        <xdr:cNvPr id="27" name="図形 26" descr="2022-02-03_20h38_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2680" y="59055"/>
          <a:ext cx="5124450" cy="15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306705</xdr:colOff>
      <xdr:row>0</xdr:row>
      <xdr:rowOff>47625</xdr:rowOff>
    </xdr:from>
    <xdr:to>
      <xdr:col>21</xdr:col>
      <xdr:colOff>325755</xdr:colOff>
      <xdr:row>10</xdr:row>
      <xdr:rowOff>80645</xdr:rowOff>
    </xdr:to>
    <xdr:pic>
      <xdr:nvPicPr>
        <xdr:cNvPr id="28" name="図形 27" descr="2022-02-03_20h52_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3480" y="47625"/>
          <a:ext cx="4352925" cy="1842770"/>
        </a:xfrm>
        <a:prstGeom prst="rect">
          <a:avLst/>
        </a:prstGeom>
      </xdr:spPr>
    </xdr:pic>
    <xdr:clientData/>
  </xdr:twoCellAnchor>
  <xdr:twoCellAnchor editAs="oneCell">
    <xdr:from>
      <xdr:col>0</xdr:col>
      <xdr:colOff>45085</xdr:colOff>
      <xdr:row>11</xdr:row>
      <xdr:rowOff>163830</xdr:rowOff>
    </xdr:from>
    <xdr:to>
      <xdr:col>5</xdr:col>
      <xdr:colOff>378460</xdr:colOff>
      <xdr:row>18</xdr:row>
      <xdr:rowOff>151765</xdr:rowOff>
    </xdr:to>
    <xdr:pic>
      <xdr:nvPicPr>
        <xdr:cNvPr id="29" name="図形 28" descr="2022-02-03_20h54_5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85" y="2154555"/>
          <a:ext cx="3248025" cy="1254760"/>
        </a:xfrm>
        <a:prstGeom prst="rect">
          <a:avLst/>
        </a:prstGeom>
      </xdr:spPr>
    </xdr:pic>
    <xdr:clientData/>
  </xdr:twoCellAnchor>
  <xdr:twoCellAnchor editAs="oneCell">
    <xdr:from>
      <xdr:col>7</xdr:col>
      <xdr:colOff>116840</xdr:colOff>
      <xdr:row>10</xdr:row>
      <xdr:rowOff>55880</xdr:rowOff>
    </xdr:from>
    <xdr:to>
      <xdr:col>12</xdr:col>
      <xdr:colOff>97790</xdr:colOff>
      <xdr:row>20</xdr:row>
      <xdr:rowOff>100965</xdr:rowOff>
    </xdr:to>
    <xdr:pic>
      <xdr:nvPicPr>
        <xdr:cNvPr id="30" name="図形 29" descr="2022-02-03_20h58_13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9740" y="1865630"/>
          <a:ext cx="3076575" cy="1854835"/>
        </a:xfrm>
        <a:prstGeom prst="rect">
          <a:avLst/>
        </a:prstGeom>
      </xdr:spPr>
    </xdr:pic>
    <xdr:clientData/>
  </xdr:twoCellAnchor>
  <xdr:twoCellAnchor editAs="oneCell">
    <xdr:from>
      <xdr:col>13</xdr:col>
      <xdr:colOff>366395</xdr:colOff>
      <xdr:row>10</xdr:row>
      <xdr:rowOff>163830</xdr:rowOff>
    </xdr:from>
    <xdr:to>
      <xdr:col>21</xdr:col>
      <xdr:colOff>109220</xdr:colOff>
      <xdr:row>23</xdr:row>
      <xdr:rowOff>61595</xdr:rowOff>
    </xdr:to>
    <xdr:pic>
      <xdr:nvPicPr>
        <xdr:cNvPr id="31" name="図形 30" descr="2022-02-03_21h07_1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4045" y="1973580"/>
          <a:ext cx="4695825" cy="2250440"/>
        </a:xfrm>
        <a:prstGeom prst="rect">
          <a:avLst/>
        </a:prstGeom>
      </xdr:spPr>
    </xdr:pic>
    <xdr:clientData/>
  </xdr:twoCellAnchor>
  <xdr:twoCellAnchor editAs="oneCell">
    <xdr:from>
      <xdr:col>0</xdr:col>
      <xdr:colOff>92710</xdr:colOff>
      <xdr:row>19</xdr:row>
      <xdr:rowOff>128270</xdr:rowOff>
    </xdr:from>
    <xdr:to>
      <xdr:col>5</xdr:col>
      <xdr:colOff>197485</xdr:colOff>
      <xdr:row>30</xdr:row>
      <xdr:rowOff>106680</xdr:rowOff>
    </xdr:to>
    <xdr:pic>
      <xdr:nvPicPr>
        <xdr:cNvPr id="32" name="図形 31" descr="2022-02-03_21h10_30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710" y="3566795"/>
          <a:ext cx="3019425" cy="1969135"/>
        </a:xfrm>
        <a:prstGeom prst="rect">
          <a:avLst/>
        </a:prstGeom>
      </xdr:spPr>
    </xdr:pic>
    <xdr:clientData/>
  </xdr:twoCellAnchor>
  <xdr:twoCellAnchor editAs="oneCell">
    <xdr:from>
      <xdr:col>6</xdr:col>
      <xdr:colOff>486410</xdr:colOff>
      <xdr:row>23</xdr:row>
      <xdr:rowOff>78740</xdr:rowOff>
    </xdr:from>
    <xdr:to>
      <xdr:col>12</xdr:col>
      <xdr:colOff>324485</xdr:colOff>
      <xdr:row>29</xdr:row>
      <xdr:rowOff>162560</xdr:rowOff>
    </xdr:to>
    <xdr:pic>
      <xdr:nvPicPr>
        <xdr:cNvPr id="33" name="図形 32" descr="2022-02-03_21h15_25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0185" y="4241165"/>
          <a:ext cx="3552825" cy="1169670"/>
        </a:xfrm>
        <a:prstGeom prst="rect">
          <a:avLst/>
        </a:prstGeom>
      </xdr:spPr>
    </xdr:pic>
    <xdr:clientData/>
  </xdr:twoCellAnchor>
  <xdr:twoCellAnchor editAs="oneCell">
    <xdr:from>
      <xdr:col>15</xdr:col>
      <xdr:colOff>248285</xdr:colOff>
      <xdr:row>24</xdr:row>
      <xdr:rowOff>56515</xdr:rowOff>
    </xdr:from>
    <xdr:to>
      <xdr:col>20</xdr:col>
      <xdr:colOff>591185</xdr:colOff>
      <xdr:row>32</xdr:row>
      <xdr:rowOff>125730</xdr:rowOff>
    </xdr:to>
    <xdr:pic>
      <xdr:nvPicPr>
        <xdr:cNvPr id="34" name="図形 33" descr="2022-02-03_21h21_03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54185" y="4399915"/>
          <a:ext cx="3438525" cy="151701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31</xdr:row>
      <xdr:rowOff>128270</xdr:rowOff>
    </xdr:from>
    <xdr:to>
      <xdr:col>5</xdr:col>
      <xdr:colOff>104775</xdr:colOff>
      <xdr:row>43</xdr:row>
      <xdr:rowOff>13970</xdr:rowOff>
    </xdr:to>
    <xdr:pic>
      <xdr:nvPicPr>
        <xdr:cNvPr id="35" name="図形 34" descr="2022-02-04_14h46_32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5738495"/>
          <a:ext cx="2914650" cy="205740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31</xdr:row>
      <xdr:rowOff>43180</xdr:rowOff>
    </xdr:from>
    <xdr:to>
      <xdr:col>10</xdr:col>
      <xdr:colOff>314325</xdr:colOff>
      <xdr:row>40</xdr:row>
      <xdr:rowOff>133985</xdr:rowOff>
    </xdr:to>
    <xdr:pic>
      <xdr:nvPicPr>
        <xdr:cNvPr id="36" name="図形 35" descr="2022-02-04_21h25_48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52800" y="5653405"/>
          <a:ext cx="2971800" cy="1719580"/>
        </a:xfrm>
        <a:prstGeom prst="rect">
          <a:avLst/>
        </a:prstGeom>
      </xdr:spPr>
    </xdr:pic>
    <xdr:clientData/>
  </xdr:twoCellAnchor>
  <xdr:twoCellAnchor editAs="oneCell">
    <xdr:from>
      <xdr:col>11</xdr:col>
      <xdr:colOff>45085</xdr:colOff>
      <xdr:row>31</xdr:row>
      <xdr:rowOff>47625</xdr:rowOff>
    </xdr:from>
    <xdr:to>
      <xdr:col>14</xdr:col>
      <xdr:colOff>454660</xdr:colOff>
      <xdr:row>45</xdr:row>
      <xdr:rowOff>175895</xdr:rowOff>
    </xdr:to>
    <xdr:pic>
      <xdr:nvPicPr>
        <xdr:cNvPr id="37" name="図形 36" descr="2022-02-04_21h28_58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74485" y="5657850"/>
          <a:ext cx="2266950" cy="2661920"/>
        </a:xfrm>
        <a:prstGeom prst="rect">
          <a:avLst/>
        </a:prstGeom>
      </xdr:spPr>
    </xdr:pic>
    <xdr:clientData/>
  </xdr:twoCellAnchor>
  <xdr:twoCellAnchor editAs="oneCell">
    <xdr:from>
      <xdr:col>15</xdr:col>
      <xdr:colOff>212090</xdr:colOff>
      <xdr:row>33</xdr:row>
      <xdr:rowOff>104140</xdr:rowOff>
    </xdr:from>
    <xdr:to>
      <xdr:col>21</xdr:col>
      <xdr:colOff>374015</xdr:colOff>
      <xdr:row>44</xdr:row>
      <xdr:rowOff>92075</xdr:rowOff>
    </xdr:to>
    <xdr:pic>
      <xdr:nvPicPr>
        <xdr:cNvPr id="39" name="図形 38" descr="2022-02-04_21h39_07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17990" y="6076315"/>
          <a:ext cx="3876675" cy="1978660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</xdr:colOff>
      <xdr:row>44</xdr:row>
      <xdr:rowOff>67310</xdr:rowOff>
    </xdr:from>
    <xdr:to>
      <xdr:col>4</xdr:col>
      <xdr:colOff>441960</xdr:colOff>
      <xdr:row>56</xdr:row>
      <xdr:rowOff>38735</xdr:rowOff>
    </xdr:to>
    <xdr:pic>
      <xdr:nvPicPr>
        <xdr:cNvPr id="40" name="図形 39" descr="2022-02-04_21h42_06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" y="8030210"/>
          <a:ext cx="2657475" cy="2143125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42</xdr:row>
      <xdr:rowOff>153035</xdr:rowOff>
    </xdr:from>
    <xdr:to>
      <xdr:col>9</xdr:col>
      <xdr:colOff>238125</xdr:colOff>
      <xdr:row>56</xdr:row>
      <xdr:rowOff>40640</xdr:rowOff>
    </xdr:to>
    <xdr:pic>
      <xdr:nvPicPr>
        <xdr:cNvPr id="41" name="図形 40" descr="2022-02-04_21h48_24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05175" y="7753985"/>
          <a:ext cx="2324100" cy="2421255"/>
        </a:xfrm>
        <a:prstGeom prst="rect">
          <a:avLst/>
        </a:prstGeom>
      </xdr:spPr>
    </xdr:pic>
    <xdr:clientData/>
  </xdr:twoCellAnchor>
  <xdr:twoCellAnchor editAs="oneCell">
    <xdr:from>
      <xdr:col>10</xdr:col>
      <xdr:colOff>248285</xdr:colOff>
      <xdr:row>46</xdr:row>
      <xdr:rowOff>150495</xdr:rowOff>
    </xdr:from>
    <xdr:to>
      <xdr:col>12</xdr:col>
      <xdr:colOff>543560</xdr:colOff>
      <xdr:row>60</xdr:row>
      <xdr:rowOff>60325</xdr:rowOff>
    </xdr:to>
    <xdr:pic>
      <xdr:nvPicPr>
        <xdr:cNvPr id="42" name="図形 41" descr="2022-02-04_21h55_54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58560" y="8475345"/>
          <a:ext cx="1533525" cy="244348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115570</xdr:colOff>
      <xdr:row>46</xdr:row>
      <xdr:rowOff>66675</xdr:rowOff>
    </xdr:from>
    <xdr:to>
      <xdr:col>20</xdr:col>
      <xdr:colOff>106045</xdr:colOff>
      <xdr:row>62</xdr:row>
      <xdr:rowOff>154940</xdr:rowOff>
    </xdr:to>
    <xdr:pic>
      <xdr:nvPicPr>
        <xdr:cNvPr id="43" name="図形 42" descr="2022-02-04_21h58_55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02345" y="8391525"/>
          <a:ext cx="3705225" cy="2983865"/>
        </a:xfrm>
        <a:prstGeom prst="rect">
          <a:avLst/>
        </a:prstGeom>
      </xdr:spPr>
    </xdr:pic>
    <xdr:clientData/>
  </xdr:twoCellAnchor>
  <xdr:twoCellAnchor editAs="oneCell">
    <xdr:from>
      <xdr:col>0</xdr:col>
      <xdr:colOff>116840</xdr:colOff>
      <xdr:row>58</xdr:row>
      <xdr:rowOff>19685</xdr:rowOff>
    </xdr:from>
    <xdr:to>
      <xdr:col>4</xdr:col>
      <xdr:colOff>307340</xdr:colOff>
      <xdr:row>73</xdr:row>
      <xdr:rowOff>48260</xdr:rowOff>
    </xdr:to>
    <xdr:pic>
      <xdr:nvPicPr>
        <xdr:cNvPr id="44" name="図形 43" descr="2022-02-04_22h07_41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6840" y="10516235"/>
          <a:ext cx="2486025" cy="2743200"/>
        </a:xfrm>
        <a:prstGeom prst="rect">
          <a:avLst/>
        </a:prstGeom>
      </xdr:spPr>
    </xdr:pic>
    <xdr:clientData/>
  </xdr:twoCellAnchor>
  <xdr:twoCellAnchor editAs="oneCell">
    <xdr:from>
      <xdr:col>5</xdr:col>
      <xdr:colOff>45085</xdr:colOff>
      <xdr:row>58</xdr:row>
      <xdr:rowOff>128270</xdr:rowOff>
    </xdr:from>
    <xdr:to>
      <xdr:col>9</xdr:col>
      <xdr:colOff>140335</xdr:colOff>
      <xdr:row>77</xdr:row>
      <xdr:rowOff>59055</xdr:rowOff>
    </xdr:to>
    <xdr:pic>
      <xdr:nvPicPr>
        <xdr:cNvPr id="45" name="図形 44" descr="2022-02-04_22h11_45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59735" y="10624820"/>
          <a:ext cx="2571750" cy="3369310"/>
        </a:xfrm>
        <a:prstGeom prst="rect">
          <a:avLst/>
        </a:prstGeom>
      </xdr:spPr>
    </xdr:pic>
    <xdr:clientData/>
  </xdr:twoCellAnchor>
  <xdr:twoCellAnchor editAs="oneCell">
    <xdr:from>
      <xdr:col>9</xdr:col>
      <xdr:colOff>449580</xdr:colOff>
      <xdr:row>63</xdr:row>
      <xdr:rowOff>80010</xdr:rowOff>
    </xdr:from>
    <xdr:to>
      <xdr:col>14</xdr:col>
      <xdr:colOff>582930</xdr:colOff>
      <xdr:row>77</xdr:row>
      <xdr:rowOff>115570</xdr:rowOff>
    </xdr:to>
    <xdr:pic>
      <xdr:nvPicPr>
        <xdr:cNvPr id="46" name="図形 45" descr="2022-02-04_22h14_33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40730" y="11481435"/>
          <a:ext cx="3228975" cy="256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21" activePane="bottomRight" state="frozen"/>
      <selection/>
      <selection pane="topRight"/>
      <selection pane="bottomLeft"/>
      <selection pane="bottomRight" activeCell="F29" sqref="F29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5"/>
      <c r="J6" s="23" t="s">
        <v>13</v>
      </c>
      <c r="K6" s="24"/>
      <c r="L6" s="75"/>
      <c r="M6" s="23" t="s">
        <v>14</v>
      </c>
      <c r="N6" s="24"/>
      <c r="O6" s="75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6">
        <f>C3</f>
        <v>100000</v>
      </c>
      <c r="J8" s="77" t="s">
        <v>13</v>
      </c>
      <c r="K8" s="78"/>
      <c r="L8" s="79"/>
      <c r="M8" s="77"/>
      <c r="N8" s="78"/>
      <c r="O8" s="79"/>
    </row>
    <row r="9" spans="1:18">
      <c r="A9" s="38">
        <v>1</v>
      </c>
      <c r="B9" s="39">
        <v>44595</v>
      </c>
      <c r="C9" s="40">
        <v>2</v>
      </c>
      <c r="D9" s="41">
        <v>-1</v>
      </c>
      <c r="E9" s="42">
        <v>-1</v>
      </c>
      <c r="F9" s="43">
        <v>-1</v>
      </c>
      <c r="G9" s="44">
        <f>IF(D9="","",G8+M9)</f>
        <v>97000</v>
      </c>
      <c r="H9" s="44">
        <f t="shared" ref="H9" si="0">IF(E9="","",H8+N9)</f>
        <v>97000</v>
      </c>
      <c r="I9" s="44">
        <f t="shared" ref="I9" si="1">IF(F9="","",I8+O9)</f>
        <v>97000</v>
      </c>
      <c r="J9" s="80">
        <f>IF(G8="","",G8*0.03)</f>
        <v>3000</v>
      </c>
      <c r="K9" s="81">
        <f>IF(H8="","",H8*0.03)</f>
        <v>3000</v>
      </c>
      <c r="L9" s="82">
        <f>IF(I8="","",I8*0.03)</f>
        <v>3000</v>
      </c>
      <c r="M9" s="80">
        <f>IF(D9="","",J9*D9)</f>
        <v>-3000</v>
      </c>
      <c r="N9" s="81">
        <f>IF(E9="","",K9*E9)</f>
        <v>-3000</v>
      </c>
      <c r="O9" s="82">
        <f>IF(F9="","",L9*F9)</f>
        <v>-3000</v>
      </c>
      <c r="P9" s="83"/>
      <c r="Q9" s="83"/>
      <c r="R9" s="83"/>
    </row>
    <row r="10" spans="1:18">
      <c r="A10" s="38">
        <v>2</v>
      </c>
      <c r="B10" s="45">
        <v>44595</v>
      </c>
      <c r="C10" s="46">
        <v>2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100695.7</v>
      </c>
      <c r="H10" s="44">
        <f t="shared" ref="H10:H42" si="3">IF(E10="","",H9+N10)</f>
        <v>101365</v>
      </c>
      <c r="I10" s="44">
        <f t="shared" ref="I10:I42" si="4">IF(F10="","",I9+O10)</f>
        <v>102820</v>
      </c>
      <c r="J10" s="84">
        <f t="shared" ref="J10:J12" si="5">IF(G9="","",G9*0.03)</f>
        <v>2910</v>
      </c>
      <c r="K10" s="85">
        <f t="shared" ref="K10:K12" si="6">IF(H9="","",H9*0.03)</f>
        <v>2910</v>
      </c>
      <c r="L10" s="86">
        <f t="shared" ref="L10:L12" si="7">IF(I9="","",I9*0.03)</f>
        <v>2910</v>
      </c>
      <c r="M10" s="84">
        <f t="shared" ref="M10:M12" si="8">IF(D10="","",J10*D10)</f>
        <v>3695.7</v>
      </c>
      <c r="N10" s="85">
        <f t="shared" ref="N10:N12" si="9">IF(E10="","",K10*E10)</f>
        <v>4365</v>
      </c>
      <c r="O10" s="86">
        <f t="shared" ref="O10:O12" si="10">IF(F10="","",L10*F10)</f>
        <v>5820</v>
      </c>
      <c r="P10" s="83"/>
      <c r="Q10" s="83"/>
      <c r="R10" s="83"/>
    </row>
    <row r="11" spans="1:18">
      <c r="A11" s="38">
        <v>3</v>
      </c>
      <c r="B11" s="45">
        <v>44595</v>
      </c>
      <c r="C11" s="46">
        <v>2</v>
      </c>
      <c r="D11" s="47">
        <v>-1</v>
      </c>
      <c r="E11" s="48">
        <v>-1</v>
      </c>
      <c r="F11" s="49">
        <v>-1</v>
      </c>
      <c r="G11" s="44">
        <f t="shared" si="2"/>
        <v>97674.829</v>
      </c>
      <c r="H11" s="44">
        <f t="shared" si="3"/>
        <v>98324.05</v>
      </c>
      <c r="I11" s="44">
        <f t="shared" si="4"/>
        <v>99735.4</v>
      </c>
      <c r="J11" s="84">
        <f t="shared" si="5"/>
        <v>3020.871</v>
      </c>
      <c r="K11" s="85">
        <f t="shared" si="6"/>
        <v>3040.95</v>
      </c>
      <c r="L11" s="86">
        <f t="shared" si="7"/>
        <v>3084.6</v>
      </c>
      <c r="M11" s="84">
        <f t="shared" si="8"/>
        <v>-3020.871</v>
      </c>
      <c r="N11" s="85">
        <f t="shared" si="9"/>
        <v>-3040.95</v>
      </c>
      <c r="O11" s="86">
        <f t="shared" si="10"/>
        <v>-3084.6</v>
      </c>
      <c r="P11" s="83"/>
      <c r="Q11" s="83"/>
      <c r="R11" s="83"/>
    </row>
    <row r="12" spans="1:18">
      <c r="A12" s="38">
        <v>4</v>
      </c>
      <c r="B12" s="45">
        <v>44595</v>
      </c>
      <c r="C12" s="46">
        <v>1</v>
      </c>
      <c r="D12" s="50">
        <v>-1</v>
      </c>
      <c r="E12" s="51">
        <v>-1</v>
      </c>
      <c r="F12" s="52">
        <v>-1</v>
      </c>
      <c r="G12" s="44">
        <f t="shared" si="2"/>
        <v>94744.58413</v>
      </c>
      <c r="H12" s="44">
        <f t="shared" si="3"/>
        <v>95374.3285</v>
      </c>
      <c r="I12" s="44">
        <f t="shared" si="4"/>
        <v>96743.338</v>
      </c>
      <c r="J12" s="84">
        <f t="shared" si="5"/>
        <v>2930.24487</v>
      </c>
      <c r="K12" s="85">
        <f t="shared" si="6"/>
        <v>2949.7215</v>
      </c>
      <c r="L12" s="86">
        <f t="shared" si="7"/>
        <v>2992.062</v>
      </c>
      <c r="M12" s="84">
        <f t="shared" si="8"/>
        <v>-2930.24487</v>
      </c>
      <c r="N12" s="85">
        <f t="shared" si="9"/>
        <v>-2949.7215</v>
      </c>
      <c r="O12" s="86">
        <f t="shared" si="10"/>
        <v>-2992.062</v>
      </c>
      <c r="P12" s="83"/>
      <c r="Q12" s="83"/>
      <c r="R12" s="83"/>
    </row>
    <row r="13" spans="1:18">
      <c r="A13" s="38">
        <v>5</v>
      </c>
      <c r="B13" s="45">
        <v>44595</v>
      </c>
      <c r="C13" s="46">
        <v>1</v>
      </c>
      <c r="D13" s="50">
        <v>1.27</v>
      </c>
      <c r="E13" s="51">
        <v>1.5</v>
      </c>
      <c r="F13" s="53">
        <v>2</v>
      </c>
      <c r="G13" s="44">
        <f t="shared" si="2"/>
        <v>98354.352785353</v>
      </c>
      <c r="H13" s="44">
        <f t="shared" si="3"/>
        <v>99666.1732825</v>
      </c>
      <c r="I13" s="44">
        <f t="shared" si="4"/>
        <v>102547.93828</v>
      </c>
      <c r="J13" s="84">
        <f t="shared" ref="J13:J58" si="11">IF(G12="","",G12*0.03)</f>
        <v>2842.3375239</v>
      </c>
      <c r="K13" s="85">
        <f t="shared" ref="K13:K58" si="12">IF(H12="","",H12*0.03)</f>
        <v>2861.229855</v>
      </c>
      <c r="L13" s="86">
        <f t="shared" ref="L13:L58" si="13">IF(I12="","",I12*0.03)</f>
        <v>2902.30014</v>
      </c>
      <c r="M13" s="84">
        <f t="shared" ref="M13:M58" si="14">IF(D13="","",J13*D13)</f>
        <v>3609.768655353</v>
      </c>
      <c r="N13" s="85">
        <f t="shared" ref="N13:N58" si="15">IF(E13="","",K13*E13)</f>
        <v>4291.8447825</v>
      </c>
      <c r="O13" s="86">
        <f t="shared" ref="O13:O58" si="16">IF(F13="","",L13*F13)</f>
        <v>5804.60028</v>
      </c>
      <c r="P13" s="83"/>
      <c r="Q13" s="83"/>
      <c r="R13" s="83"/>
    </row>
    <row r="14" spans="1:18">
      <c r="A14" s="38">
        <v>6</v>
      </c>
      <c r="B14" s="45">
        <v>44595</v>
      </c>
      <c r="C14" s="46">
        <v>2</v>
      </c>
      <c r="D14" s="50">
        <v>1.27</v>
      </c>
      <c r="E14" s="51">
        <v>1.5</v>
      </c>
      <c r="F14" s="52">
        <v>-1</v>
      </c>
      <c r="G14" s="44">
        <f t="shared" si="2"/>
        <v>102101.653626475</v>
      </c>
      <c r="H14" s="44">
        <f t="shared" si="3"/>
        <v>104151.151080213</v>
      </c>
      <c r="I14" s="44">
        <f t="shared" si="4"/>
        <v>99471.5001316</v>
      </c>
      <c r="J14" s="84">
        <f t="shared" si="11"/>
        <v>2950.63058356059</v>
      </c>
      <c r="K14" s="85">
        <f t="shared" si="12"/>
        <v>2989.985198475</v>
      </c>
      <c r="L14" s="86">
        <f t="shared" si="13"/>
        <v>3076.4381484</v>
      </c>
      <c r="M14" s="84">
        <f t="shared" si="14"/>
        <v>3747.30084112195</v>
      </c>
      <c r="N14" s="85">
        <f t="shared" si="15"/>
        <v>4484.9777977125</v>
      </c>
      <c r="O14" s="86">
        <f t="shared" si="16"/>
        <v>-3076.4381484</v>
      </c>
      <c r="P14" s="83"/>
      <c r="Q14" s="83"/>
      <c r="R14" s="83"/>
    </row>
    <row r="15" spans="1:18">
      <c r="A15" s="38">
        <v>7</v>
      </c>
      <c r="B15" s="45">
        <v>44595</v>
      </c>
      <c r="C15" s="46">
        <v>1</v>
      </c>
      <c r="D15" s="50">
        <v>1.27</v>
      </c>
      <c r="E15" s="51">
        <v>1.5</v>
      </c>
      <c r="F15" s="52">
        <v>2</v>
      </c>
      <c r="G15" s="44">
        <f t="shared" si="2"/>
        <v>105991.726629644</v>
      </c>
      <c r="H15" s="44">
        <f t="shared" si="3"/>
        <v>108837.952878822</v>
      </c>
      <c r="I15" s="44">
        <f t="shared" si="4"/>
        <v>105439.790139496</v>
      </c>
      <c r="J15" s="84">
        <f t="shared" si="11"/>
        <v>3063.04960879425</v>
      </c>
      <c r="K15" s="85">
        <f t="shared" si="12"/>
        <v>3124.53453240638</v>
      </c>
      <c r="L15" s="86">
        <f t="shared" si="13"/>
        <v>2984.145003948</v>
      </c>
      <c r="M15" s="84">
        <f t="shared" si="14"/>
        <v>3890.0730031687</v>
      </c>
      <c r="N15" s="85">
        <f t="shared" si="15"/>
        <v>4686.80179860956</v>
      </c>
      <c r="O15" s="86">
        <f t="shared" si="16"/>
        <v>5968.290007896</v>
      </c>
      <c r="P15" s="83"/>
      <c r="Q15" s="83"/>
      <c r="R15" s="83"/>
    </row>
    <row r="16" spans="1:18">
      <c r="A16" s="38">
        <v>8</v>
      </c>
      <c r="B16" s="45">
        <v>44595</v>
      </c>
      <c r="C16" s="46">
        <v>1</v>
      </c>
      <c r="D16" s="50">
        <v>1.27</v>
      </c>
      <c r="E16" s="51">
        <v>1.5</v>
      </c>
      <c r="F16" s="52">
        <v>2</v>
      </c>
      <c r="G16" s="44">
        <f t="shared" si="2"/>
        <v>110030.011414233</v>
      </c>
      <c r="H16" s="44">
        <f t="shared" si="3"/>
        <v>113735.660758369</v>
      </c>
      <c r="I16" s="44">
        <f t="shared" si="4"/>
        <v>111766.177547866</v>
      </c>
      <c r="J16" s="84">
        <f t="shared" si="11"/>
        <v>3179.75179888931</v>
      </c>
      <c r="K16" s="85">
        <f t="shared" si="12"/>
        <v>3265.13858636466</v>
      </c>
      <c r="L16" s="86">
        <f t="shared" si="13"/>
        <v>3163.19370418488</v>
      </c>
      <c r="M16" s="84">
        <f t="shared" si="14"/>
        <v>4038.28478458942</v>
      </c>
      <c r="N16" s="85">
        <f t="shared" si="15"/>
        <v>4897.70787954699</v>
      </c>
      <c r="O16" s="86">
        <f t="shared" si="16"/>
        <v>6326.38740836976</v>
      </c>
      <c r="P16" s="83"/>
      <c r="Q16" s="83"/>
      <c r="R16" s="83"/>
    </row>
    <row r="17" spans="1:18">
      <c r="A17" s="38">
        <v>9</v>
      </c>
      <c r="B17" s="45">
        <v>44595</v>
      </c>
      <c r="C17" s="46">
        <v>1</v>
      </c>
      <c r="D17" s="50">
        <v>1.27</v>
      </c>
      <c r="E17" s="51">
        <v>1.5</v>
      </c>
      <c r="F17" s="52">
        <v>2</v>
      </c>
      <c r="G17" s="44">
        <f t="shared" si="2"/>
        <v>114222.154849115</v>
      </c>
      <c r="H17" s="44">
        <f t="shared" si="3"/>
        <v>118853.765492496</v>
      </c>
      <c r="I17" s="44">
        <f t="shared" si="4"/>
        <v>118472.148200738</v>
      </c>
      <c r="J17" s="84">
        <f t="shared" si="11"/>
        <v>3300.90034242699</v>
      </c>
      <c r="K17" s="85">
        <f t="shared" si="12"/>
        <v>3412.06982275107</v>
      </c>
      <c r="L17" s="86">
        <f t="shared" si="13"/>
        <v>3352.98532643597</v>
      </c>
      <c r="M17" s="84">
        <f t="shared" si="14"/>
        <v>4192.14343488228</v>
      </c>
      <c r="N17" s="85">
        <f t="shared" si="15"/>
        <v>5118.10473412661</v>
      </c>
      <c r="O17" s="86">
        <f t="shared" si="16"/>
        <v>6705.97065287194</v>
      </c>
      <c r="P17" s="83"/>
      <c r="Q17" s="83"/>
      <c r="R17" s="83"/>
    </row>
    <row r="18" spans="1:18">
      <c r="A18" s="38">
        <v>10</v>
      </c>
      <c r="B18" s="45">
        <v>44595</v>
      </c>
      <c r="C18" s="46">
        <v>1</v>
      </c>
      <c r="D18" s="50">
        <v>1.27</v>
      </c>
      <c r="E18" s="51">
        <v>1.5</v>
      </c>
      <c r="F18" s="52">
        <v>2</v>
      </c>
      <c r="G18" s="44">
        <f t="shared" si="2"/>
        <v>118574.018948867</v>
      </c>
      <c r="H18" s="44">
        <f t="shared" si="3"/>
        <v>124202.184939658</v>
      </c>
      <c r="I18" s="44">
        <f t="shared" si="4"/>
        <v>125580.477092782</v>
      </c>
      <c r="J18" s="84">
        <f t="shared" si="11"/>
        <v>3426.66464547346</v>
      </c>
      <c r="K18" s="85">
        <f t="shared" si="12"/>
        <v>3565.61296477487</v>
      </c>
      <c r="L18" s="86">
        <f t="shared" si="13"/>
        <v>3554.16444602213</v>
      </c>
      <c r="M18" s="84">
        <f t="shared" si="14"/>
        <v>4351.86409975129</v>
      </c>
      <c r="N18" s="85">
        <f t="shared" si="15"/>
        <v>5348.41944716231</v>
      </c>
      <c r="O18" s="86">
        <f t="shared" si="16"/>
        <v>7108.32889204426</v>
      </c>
      <c r="P18" s="83"/>
      <c r="Q18" s="83"/>
      <c r="R18" s="83"/>
    </row>
    <row r="19" spans="1:18">
      <c r="A19" s="38">
        <v>11</v>
      </c>
      <c r="B19" s="45">
        <v>44596</v>
      </c>
      <c r="C19" s="46">
        <v>2</v>
      </c>
      <c r="D19" s="50">
        <v>-1</v>
      </c>
      <c r="E19" s="51">
        <v>-1</v>
      </c>
      <c r="F19" s="52">
        <v>-1</v>
      </c>
      <c r="G19" s="44">
        <f t="shared" si="2"/>
        <v>115016.798380401</v>
      </c>
      <c r="H19" s="44">
        <f t="shared" si="3"/>
        <v>120476.119391468</v>
      </c>
      <c r="I19" s="44">
        <f t="shared" si="4"/>
        <v>121813.062779998</v>
      </c>
      <c r="J19" s="84">
        <f t="shared" si="11"/>
        <v>3557.220568466</v>
      </c>
      <c r="K19" s="85">
        <f t="shared" si="12"/>
        <v>3726.06554818974</v>
      </c>
      <c r="L19" s="86">
        <f t="shared" si="13"/>
        <v>3767.41431278346</v>
      </c>
      <c r="M19" s="84">
        <f t="shared" si="14"/>
        <v>-3557.220568466</v>
      </c>
      <c r="N19" s="85">
        <f t="shared" si="15"/>
        <v>-3726.06554818974</v>
      </c>
      <c r="O19" s="86">
        <f t="shared" si="16"/>
        <v>-3767.41431278346</v>
      </c>
      <c r="P19" s="83"/>
      <c r="Q19" s="83"/>
      <c r="R19" s="83"/>
    </row>
    <row r="20" spans="1:18">
      <c r="A20" s="38">
        <v>12</v>
      </c>
      <c r="B20" s="45">
        <v>44596</v>
      </c>
      <c r="C20" s="46">
        <v>1</v>
      </c>
      <c r="D20" s="50">
        <v>1.27</v>
      </c>
      <c r="E20" s="51">
        <v>1.5</v>
      </c>
      <c r="F20" s="52">
        <v>2</v>
      </c>
      <c r="G20" s="44">
        <f t="shared" si="2"/>
        <v>119398.938398694</v>
      </c>
      <c r="H20" s="44">
        <f t="shared" si="3"/>
        <v>125897.544764084</v>
      </c>
      <c r="I20" s="44">
        <f t="shared" si="4"/>
        <v>129121.846546798</v>
      </c>
      <c r="J20" s="84">
        <f t="shared" si="11"/>
        <v>3450.50395141202</v>
      </c>
      <c r="K20" s="85">
        <f t="shared" si="12"/>
        <v>3614.28358174405</v>
      </c>
      <c r="L20" s="86">
        <f t="shared" si="13"/>
        <v>3654.39188339995</v>
      </c>
      <c r="M20" s="84">
        <f t="shared" si="14"/>
        <v>4382.14001829326</v>
      </c>
      <c r="N20" s="85">
        <f t="shared" si="15"/>
        <v>5421.42537261607</v>
      </c>
      <c r="O20" s="86">
        <f t="shared" si="16"/>
        <v>7308.78376679991</v>
      </c>
      <c r="P20" s="83"/>
      <c r="Q20" s="83"/>
      <c r="R20" s="83"/>
    </row>
    <row r="21" spans="1:18">
      <c r="A21" s="38">
        <v>13</v>
      </c>
      <c r="B21" s="45">
        <v>44596</v>
      </c>
      <c r="C21" s="46">
        <v>2</v>
      </c>
      <c r="D21" s="50">
        <v>-1</v>
      </c>
      <c r="E21" s="51">
        <v>-1</v>
      </c>
      <c r="F21" s="52">
        <v>-1</v>
      </c>
      <c r="G21" s="44">
        <f t="shared" si="2"/>
        <v>115816.970246733</v>
      </c>
      <c r="H21" s="44">
        <f t="shared" si="3"/>
        <v>122120.618421162</v>
      </c>
      <c r="I21" s="44">
        <f t="shared" si="4"/>
        <v>125248.191150394</v>
      </c>
      <c r="J21" s="84">
        <f t="shared" si="11"/>
        <v>3581.96815196082</v>
      </c>
      <c r="K21" s="85">
        <f t="shared" si="12"/>
        <v>3776.92634292253</v>
      </c>
      <c r="L21" s="86">
        <f t="shared" si="13"/>
        <v>3873.65539640395</v>
      </c>
      <c r="M21" s="84">
        <f t="shared" si="14"/>
        <v>-3581.96815196082</v>
      </c>
      <c r="N21" s="85">
        <f t="shared" si="15"/>
        <v>-3776.92634292253</v>
      </c>
      <c r="O21" s="86">
        <f t="shared" si="16"/>
        <v>-3873.65539640395</v>
      </c>
      <c r="P21" s="83"/>
      <c r="Q21" s="83"/>
      <c r="R21" s="83"/>
    </row>
    <row r="22" spans="1:18">
      <c r="A22" s="38">
        <v>14</v>
      </c>
      <c r="B22" s="45">
        <v>44596</v>
      </c>
      <c r="C22" s="46">
        <v>1</v>
      </c>
      <c r="D22" s="50">
        <v>1.27</v>
      </c>
      <c r="E22" s="51">
        <v>1.5</v>
      </c>
      <c r="F22" s="52">
        <v>2</v>
      </c>
      <c r="G22" s="44">
        <f t="shared" si="2"/>
        <v>120229.596813134</v>
      </c>
      <c r="H22" s="44">
        <f t="shared" si="3"/>
        <v>127616.046250114</v>
      </c>
      <c r="I22" s="44">
        <f t="shared" si="4"/>
        <v>132763.082619418</v>
      </c>
      <c r="J22" s="84">
        <f t="shared" si="11"/>
        <v>3474.50910740199</v>
      </c>
      <c r="K22" s="85">
        <f t="shared" si="12"/>
        <v>3663.61855263485</v>
      </c>
      <c r="L22" s="86">
        <f t="shared" si="13"/>
        <v>3757.44573451183</v>
      </c>
      <c r="M22" s="84">
        <f t="shared" si="14"/>
        <v>4412.62656640053</v>
      </c>
      <c r="N22" s="85">
        <f t="shared" si="15"/>
        <v>5495.42782895228</v>
      </c>
      <c r="O22" s="86">
        <f t="shared" si="16"/>
        <v>7514.89146902367</v>
      </c>
      <c r="P22" s="83"/>
      <c r="Q22" s="83"/>
      <c r="R22" s="83"/>
    </row>
    <row r="23" spans="1:18">
      <c r="A23" s="38">
        <v>15</v>
      </c>
      <c r="B23" s="45">
        <v>44596</v>
      </c>
      <c r="C23" s="46">
        <v>1</v>
      </c>
      <c r="D23" s="50">
        <v>1.27</v>
      </c>
      <c r="E23" s="51">
        <v>1.5</v>
      </c>
      <c r="F23" s="53">
        <v>-1</v>
      </c>
      <c r="G23" s="44">
        <f t="shared" si="2"/>
        <v>124810.344451714</v>
      </c>
      <c r="H23" s="44">
        <f t="shared" si="3"/>
        <v>133358.768331369</v>
      </c>
      <c r="I23" s="44">
        <f t="shared" si="4"/>
        <v>128780.190140836</v>
      </c>
      <c r="J23" s="84">
        <f t="shared" si="11"/>
        <v>3606.88790439401</v>
      </c>
      <c r="K23" s="85">
        <f t="shared" si="12"/>
        <v>3828.48138750342</v>
      </c>
      <c r="L23" s="86">
        <f t="shared" si="13"/>
        <v>3982.89247858254</v>
      </c>
      <c r="M23" s="84">
        <f t="shared" si="14"/>
        <v>4580.74763858039</v>
      </c>
      <c r="N23" s="85">
        <f t="shared" si="15"/>
        <v>5742.72208125513</v>
      </c>
      <c r="O23" s="86">
        <f t="shared" si="16"/>
        <v>-3982.89247858254</v>
      </c>
      <c r="P23" s="83"/>
      <c r="Q23" s="83"/>
      <c r="R23" s="83"/>
    </row>
    <row r="24" spans="1:18">
      <c r="A24" s="38">
        <v>16</v>
      </c>
      <c r="B24" s="45">
        <v>44596</v>
      </c>
      <c r="C24" s="46">
        <v>2</v>
      </c>
      <c r="D24" s="50">
        <v>1.27</v>
      </c>
      <c r="E24" s="51">
        <v>1.5</v>
      </c>
      <c r="F24" s="52">
        <v>2</v>
      </c>
      <c r="G24" s="44">
        <f t="shared" si="2"/>
        <v>129565.618575324</v>
      </c>
      <c r="H24" s="44">
        <f t="shared" si="3"/>
        <v>139359.912906281</v>
      </c>
      <c r="I24" s="44">
        <f t="shared" si="4"/>
        <v>136507.001549286</v>
      </c>
      <c r="J24" s="84">
        <f t="shared" si="11"/>
        <v>3744.31033355142</v>
      </c>
      <c r="K24" s="85">
        <f t="shared" si="12"/>
        <v>4000.76304994108</v>
      </c>
      <c r="L24" s="86">
        <f t="shared" si="13"/>
        <v>3863.40570422507</v>
      </c>
      <c r="M24" s="84">
        <f t="shared" si="14"/>
        <v>4755.2741236103</v>
      </c>
      <c r="N24" s="85">
        <f t="shared" si="15"/>
        <v>6001.14457491161</v>
      </c>
      <c r="O24" s="86">
        <f t="shared" si="16"/>
        <v>7726.81140845013</v>
      </c>
      <c r="P24" s="83"/>
      <c r="Q24" s="83"/>
      <c r="R24" s="83"/>
    </row>
    <row r="25" spans="1:18">
      <c r="A25" s="38">
        <v>17</v>
      </c>
      <c r="B25" s="45">
        <v>44596</v>
      </c>
      <c r="C25" s="46">
        <v>1</v>
      </c>
      <c r="D25" s="50">
        <v>1.27</v>
      </c>
      <c r="E25" s="51">
        <v>1.5</v>
      </c>
      <c r="F25" s="52">
        <v>2</v>
      </c>
      <c r="G25" s="44">
        <f t="shared" si="2"/>
        <v>134502.068643044</v>
      </c>
      <c r="H25" s="44">
        <f t="shared" si="3"/>
        <v>145631.108987063</v>
      </c>
      <c r="I25" s="44">
        <f t="shared" si="4"/>
        <v>144697.421642243</v>
      </c>
      <c r="J25" s="84">
        <f t="shared" si="11"/>
        <v>3886.96855725973</v>
      </c>
      <c r="K25" s="85">
        <f t="shared" si="12"/>
        <v>4180.79738718843</v>
      </c>
      <c r="L25" s="86">
        <f t="shared" si="13"/>
        <v>4095.21004647857</v>
      </c>
      <c r="M25" s="84">
        <f t="shared" si="14"/>
        <v>4936.45006771986</v>
      </c>
      <c r="N25" s="85">
        <f t="shared" si="15"/>
        <v>6271.19608078264</v>
      </c>
      <c r="O25" s="86">
        <f t="shared" si="16"/>
        <v>8190.42009295714</v>
      </c>
      <c r="P25" s="83"/>
      <c r="Q25" s="83"/>
      <c r="R25" s="83"/>
    </row>
    <row r="26" spans="1:18">
      <c r="A26" s="38">
        <v>18</v>
      </c>
      <c r="B26" s="45">
        <v>44596</v>
      </c>
      <c r="C26" s="46">
        <v>1</v>
      </c>
      <c r="D26" s="50">
        <v>1.27</v>
      </c>
      <c r="E26" s="51">
        <v>1.5</v>
      </c>
      <c r="F26" s="52">
        <v>-1</v>
      </c>
      <c r="G26" s="44">
        <f t="shared" si="2"/>
        <v>139626.597458344</v>
      </c>
      <c r="H26" s="44">
        <f t="shared" si="3"/>
        <v>152184.508891481</v>
      </c>
      <c r="I26" s="44">
        <f t="shared" si="4"/>
        <v>140356.498992976</v>
      </c>
      <c r="J26" s="84">
        <f t="shared" si="11"/>
        <v>4035.06205929133</v>
      </c>
      <c r="K26" s="85">
        <f t="shared" si="12"/>
        <v>4368.9332696119</v>
      </c>
      <c r="L26" s="86">
        <f t="shared" si="13"/>
        <v>4340.92264926729</v>
      </c>
      <c r="M26" s="84">
        <f t="shared" si="14"/>
        <v>5124.52881529998</v>
      </c>
      <c r="N26" s="85">
        <f t="shared" si="15"/>
        <v>6553.39990441786</v>
      </c>
      <c r="O26" s="86">
        <f t="shared" si="16"/>
        <v>-4340.92264926729</v>
      </c>
      <c r="P26" s="83"/>
      <c r="Q26" s="83"/>
      <c r="R26" s="83"/>
    </row>
    <row r="27" spans="1:18">
      <c r="A27" s="38">
        <v>19</v>
      </c>
      <c r="B27" s="45">
        <v>44596</v>
      </c>
      <c r="C27" s="46">
        <v>2</v>
      </c>
      <c r="D27" s="50">
        <v>1.27</v>
      </c>
      <c r="E27" s="51">
        <v>1.5</v>
      </c>
      <c r="F27" s="52">
        <v>2</v>
      </c>
      <c r="G27" s="44">
        <f t="shared" si="2"/>
        <v>144946.370821507</v>
      </c>
      <c r="H27" s="44">
        <f t="shared" si="3"/>
        <v>159032.811791598</v>
      </c>
      <c r="I27" s="44">
        <f t="shared" si="4"/>
        <v>148777.888932554</v>
      </c>
      <c r="J27" s="84">
        <f t="shared" si="11"/>
        <v>4188.79792375032</v>
      </c>
      <c r="K27" s="85">
        <f t="shared" si="12"/>
        <v>4565.53526674444</v>
      </c>
      <c r="L27" s="86">
        <f t="shared" si="13"/>
        <v>4210.69496978927</v>
      </c>
      <c r="M27" s="84">
        <f t="shared" si="14"/>
        <v>5319.77336316291</v>
      </c>
      <c r="N27" s="85">
        <f t="shared" si="15"/>
        <v>6848.30290011666</v>
      </c>
      <c r="O27" s="86">
        <f t="shared" si="16"/>
        <v>8421.38993957853</v>
      </c>
      <c r="P27" s="83"/>
      <c r="Q27" s="83"/>
      <c r="R27" s="83"/>
    </row>
    <row r="28" spans="1:18">
      <c r="A28" s="38">
        <v>20</v>
      </c>
      <c r="B28" s="45">
        <v>44596</v>
      </c>
      <c r="C28" s="46">
        <v>1</v>
      </c>
      <c r="D28" s="50">
        <v>1.27</v>
      </c>
      <c r="E28" s="51">
        <v>-1</v>
      </c>
      <c r="F28" s="52">
        <v>-1</v>
      </c>
      <c r="G28" s="44">
        <f t="shared" si="2"/>
        <v>150468.827549806</v>
      </c>
      <c r="H28" s="44">
        <f t="shared" si="3"/>
        <v>154261.82743785</v>
      </c>
      <c r="I28" s="44">
        <f t="shared" si="4"/>
        <v>144314.552264577</v>
      </c>
      <c r="J28" s="84">
        <f t="shared" si="11"/>
        <v>4348.39112464521</v>
      </c>
      <c r="K28" s="85">
        <f t="shared" si="12"/>
        <v>4770.98435374794</v>
      </c>
      <c r="L28" s="86">
        <f t="shared" si="13"/>
        <v>4463.33666797662</v>
      </c>
      <c r="M28" s="84">
        <f t="shared" si="14"/>
        <v>5522.45672829942</v>
      </c>
      <c r="N28" s="85">
        <f t="shared" si="15"/>
        <v>-4770.98435374794</v>
      </c>
      <c r="O28" s="86">
        <f t="shared" si="16"/>
        <v>-4463.33666797662</v>
      </c>
      <c r="P28" s="83"/>
      <c r="Q28" s="83"/>
      <c r="R28" s="83"/>
    </row>
    <row r="29" spans="1:18">
      <c r="A29" s="38">
        <v>21</v>
      </c>
      <c r="B29" s="45"/>
      <c r="C29" s="46"/>
      <c r="D29" s="50"/>
      <c r="E29" s="51"/>
      <c r="F29" s="53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4">
        <f t="shared" si="11"/>
        <v>4514.06482649419</v>
      </c>
      <c r="K29" s="85">
        <f t="shared" si="12"/>
        <v>4627.8548231355</v>
      </c>
      <c r="L29" s="86">
        <f t="shared" si="13"/>
        <v>4329.43656793732</v>
      </c>
      <c r="M29" s="84" t="str">
        <f t="shared" si="14"/>
        <v/>
      </c>
      <c r="N29" s="85" t="str">
        <f t="shared" si="15"/>
        <v/>
      </c>
      <c r="O29" s="86" t="str">
        <f t="shared" si="16"/>
        <v/>
      </c>
      <c r="P29" s="83"/>
      <c r="Q29" s="83"/>
      <c r="R29" s="83"/>
    </row>
    <row r="30" spans="1:18">
      <c r="A30" s="38">
        <v>22</v>
      </c>
      <c r="B30" s="45"/>
      <c r="C30" s="46"/>
      <c r="D30" s="50"/>
      <c r="E30" s="51"/>
      <c r="F30" s="53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4" t="str">
        <f t="shared" si="11"/>
        <v/>
      </c>
      <c r="K30" s="85" t="str">
        <f t="shared" si="12"/>
        <v/>
      </c>
      <c r="L30" s="86" t="str">
        <f t="shared" si="13"/>
        <v/>
      </c>
      <c r="M30" s="84" t="str">
        <f t="shared" si="14"/>
        <v/>
      </c>
      <c r="N30" s="85" t="str">
        <f t="shared" si="15"/>
        <v/>
      </c>
      <c r="O30" s="86" t="str">
        <f t="shared" si="16"/>
        <v/>
      </c>
      <c r="P30" s="83"/>
      <c r="Q30" s="83"/>
      <c r="R30" s="83"/>
    </row>
    <row r="31" spans="1:18">
      <c r="A31" s="38">
        <v>23</v>
      </c>
      <c r="B31" s="45"/>
      <c r="C31" s="46"/>
      <c r="D31" s="50"/>
      <c r="E31" s="51"/>
      <c r="F31" s="52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4" t="str">
        <f t="shared" si="11"/>
        <v/>
      </c>
      <c r="K31" s="85" t="str">
        <f t="shared" si="12"/>
        <v/>
      </c>
      <c r="L31" s="86" t="str">
        <f t="shared" si="13"/>
        <v/>
      </c>
      <c r="M31" s="84" t="str">
        <f t="shared" si="14"/>
        <v/>
      </c>
      <c r="N31" s="85" t="str">
        <f t="shared" si="15"/>
        <v/>
      </c>
      <c r="O31" s="86" t="str">
        <f t="shared" si="16"/>
        <v/>
      </c>
      <c r="P31" s="83"/>
      <c r="Q31" s="83"/>
      <c r="R31" s="83"/>
    </row>
    <row r="32" spans="1:18">
      <c r="A32" s="38">
        <v>24</v>
      </c>
      <c r="B32" s="45"/>
      <c r="C32" s="46"/>
      <c r="D32" s="50"/>
      <c r="E32" s="51"/>
      <c r="F32" s="52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4" t="str">
        <f t="shared" si="11"/>
        <v/>
      </c>
      <c r="K32" s="85" t="str">
        <f t="shared" si="12"/>
        <v/>
      </c>
      <c r="L32" s="86" t="str">
        <f t="shared" si="13"/>
        <v/>
      </c>
      <c r="M32" s="84" t="str">
        <f t="shared" si="14"/>
        <v/>
      </c>
      <c r="N32" s="85" t="str">
        <f t="shared" si="15"/>
        <v/>
      </c>
      <c r="O32" s="86" t="str">
        <f t="shared" si="16"/>
        <v/>
      </c>
      <c r="P32" s="83"/>
      <c r="Q32" s="83"/>
      <c r="R32" s="83"/>
    </row>
    <row r="33" spans="1:18">
      <c r="A33" s="38">
        <v>25</v>
      </c>
      <c r="B33" s="45"/>
      <c r="C33" s="46"/>
      <c r="D33" s="50"/>
      <c r="E33" s="51"/>
      <c r="F33" s="52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4" t="str">
        <f t="shared" si="11"/>
        <v/>
      </c>
      <c r="K33" s="85" t="str">
        <f t="shared" si="12"/>
        <v/>
      </c>
      <c r="L33" s="86" t="str">
        <f t="shared" si="13"/>
        <v/>
      </c>
      <c r="M33" s="84" t="str">
        <f t="shared" si="14"/>
        <v/>
      </c>
      <c r="N33" s="85" t="str">
        <f t="shared" si="15"/>
        <v/>
      </c>
      <c r="O33" s="86" t="str">
        <f t="shared" si="16"/>
        <v/>
      </c>
      <c r="P33" s="83"/>
      <c r="Q33" s="83"/>
      <c r="R33" s="83"/>
    </row>
    <row r="34" spans="1:18">
      <c r="A34" s="38">
        <v>26</v>
      </c>
      <c r="B34" s="45"/>
      <c r="C34" s="46"/>
      <c r="D34" s="50"/>
      <c r="E34" s="51"/>
      <c r="F34" s="53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4" t="str">
        <f t="shared" si="11"/>
        <v/>
      </c>
      <c r="K34" s="85" t="str">
        <f t="shared" si="12"/>
        <v/>
      </c>
      <c r="L34" s="86" t="str">
        <f t="shared" si="13"/>
        <v/>
      </c>
      <c r="M34" s="84" t="str">
        <f t="shared" si="14"/>
        <v/>
      </c>
      <c r="N34" s="85" t="str">
        <f t="shared" si="15"/>
        <v/>
      </c>
      <c r="O34" s="86" t="str">
        <f t="shared" si="16"/>
        <v/>
      </c>
      <c r="P34" s="83"/>
      <c r="Q34" s="83"/>
      <c r="R34" s="83"/>
    </row>
    <row r="35" spans="1:18">
      <c r="A35" s="38">
        <v>27</v>
      </c>
      <c r="B35" s="45"/>
      <c r="C35" s="46"/>
      <c r="D35" s="50"/>
      <c r="E35" s="51"/>
      <c r="F35" s="53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4" t="str">
        <f t="shared" si="11"/>
        <v/>
      </c>
      <c r="K35" s="85" t="str">
        <f t="shared" si="12"/>
        <v/>
      </c>
      <c r="L35" s="86" t="str">
        <f t="shared" si="13"/>
        <v/>
      </c>
      <c r="M35" s="84" t="str">
        <f t="shared" si="14"/>
        <v/>
      </c>
      <c r="N35" s="85" t="str">
        <f t="shared" si="15"/>
        <v/>
      </c>
      <c r="O35" s="86" t="str">
        <f t="shared" si="16"/>
        <v/>
      </c>
      <c r="P35" s="83"/>
      <c r="Q35" s="83"/>
      <c r="R35" s="83"/>
    </row>
    <row r="36" spans="1:18">
      <c r="A36" s="38">
        <v>28</v>
      </c>
      <c r="B36" s="45"/>
      <c r="C36" s="46"/>
      <c r="D36" s="50"/>
      <c r="E36" s="51"/>
      <c r="F36" s="52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4" t="str">
        <f t="shared" si="11"/>
        <v/>
      </c>
      <c r="K36" s="85" t="str">
        <f t="shared" si="12"/>
        <v/>
      </c>
      <c r="L36" s="86" t="str">
        <f t="shared" si="13"/>
        <v/>
      </c>
      <c r="M36" s="84" t="str">
        <f t="shared" si="14"/>
        <v/>
      </c>
      <c r="N36" s="85" t="str">
        <f t="shared" si="15"/>
        <v/>
      </c>
      <c r="O36" s="86" t="str">
        <f t="shared" si="16"/>
        <v/>
      </c>
      <c r="P36" s="83"/>
      <c r="Q36" s="83"/>
      <c r="R36" s="83"/>
    </row>
    <row r="37" spans="1:18">
      <c r="A37" s="38">
        <v>29</v>
      </c>
      <c r="B37" s="45"/>
      <c r="C37" s="46"/>
      <c r="D37" s="50"/>
      <c r="E37" s="51"/>
      <c r="F37" s="52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4" t="str">
        <f t="shared" si="11"/>
        <v/>
      </c>
      <c r="K37" s="85" t="str">
        <f t="shared" si="12"/>
        <v/>
      </c>
      <c r="L37" s="86" t="str">
        <f t="shared" si="13"/>
        <v/>
      </c>
      <c r="M37" s="84" t="str">
        <f t="shared" si="14"/>
        <v/>
      </c>
      <c r="N37" s="85" t="str">
        <f t="shared" si="15"/>
        <v/>
      </c>
      <c r="O37" s="86" t="str">
        <f t="shared" si="16"/>
        <v/>
      </c>
      <c r="P37" s="83"/>
      <c r="Q37" s="83"/>
      <c r="R37" s="83"/>
    </row>
    <row r="38" spans="1:18">
      <c r="A38" s="38">
        <v>30</v>
      </c>
      <c r="B38" s="45"/>
      <c r="C38" s="46"/>
      <c r="D38" s="50"/>
      <c r="E38" s="51"/>
      <c r="F38" s="52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4" t="str">
        <f t="shared" si="11"/>
        <v/>
      </c>
      <c r="K38" s="85" t="str">
        <f t="shared" si="12"/>
        <v/>
      </c>
      <c r="L38" s="86" t="str">
        <f t="shared" si="13"/>
        <v/>
      </c>
      <c r="M38" s="84" t="str">
        <f t="shared" si="14"/>
        <v/>
      </c>
      <c r="N38" s="85" t="str">
        <f t="shared" si="15"/>
        <v/>
      </c>
      <c r="O38" s="86" t="str">
        <f t="shared" si="16"/>
        <v/>
      </c>
      <c r="P38" s="83"/>
      <c r="Q38" s="83"/>
      <c r="R38" s="83"/>
    </row>
    <row r="39" spans="1:18">
      <c r="A39" s="38">
        <v>31</v>
      </c>
      <c r="B39" s="45"/>
      <c r="C39" s="46"/>
      <c r="D39" s="50"/>
      <c r="E39" s="54"/>
      <c r="F39" s="52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4" t="str">
        <f t="shared" si="11"/>
        <v/>
      </c>
      <c r="K39" s="85" t="str">
        <f t="shared" si="12"/>
        <v/>
      </c>
      <c r="L39" s="86" t="str">
        <f t="shared" si="13"/>
        <v/>
      </c>
      <c r="M39" s="84" t="str">
        <f t="shared" si="14"/>
        <v/>
      </c>
      <c r="N39" s="85" t="str">
        <f t="shared" si="15"/>
        <v/>
      </c>
      <c r="O39" s="86" t="str">
        <f t="shared" si="16"/>
        <v/>
      </c>
      <c r="P39" s="83"/>
      <c r="Q39" s="83"/>
      <c r="R39" s="83"/>
    </row>
    <row r="40" spans="1:18">
      <c r="A40" s="38">
        <v>32</v>
      </c>
      <c r="B40" s="45"/>
      <c r="C40" s="46"/>
      <c r="D40" s="50"/>
      <c r="E40" s="54"/>
      <c r="F40" s="52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4" t="str">
        <f t="shared" si="11"/>
        <v/>
      </c>
      <c r="K40" s="85" t="str">
        <f t="shared" si="12"/>
        <v/>
      </c>
      <c r="L40" s="86" t="str">
        <f t="shared" si="13"/>
        <v/>
      </c>
      <c r="M40" s="84" t="str">
        <f t="shared" si="14"/>
        <v/>
      </c>
      <c r="N40" s="85" t="str">
        <f t="shared" si="15"/>
        <v/>
      </c>
      <c r="O40" s="86" t="str">
        <f t="shared" si="16"/>
        <v/>
      </c>
      <c r="P40" s="83"/>
      <c r="Q40" s="83"/>
      <c r="R40" s="83"/>
    </row>
    <row r="41" spans="1:18">
      <c r="A41" s="38">
        <v>33</v>
      </c>
      <c r="B41" s="45"/>
      <c r="C41" s="46"/>
      <c r="D41" s="50"/>
      <c r="E41" s="54"/>
      <c r="F41" s="53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4" t="str">
        <f t="shared" si="11"/>
        <v/>
      </c>
      <c r="K41" s="85" t="str">
        <f t="shared" si="12"/>
        <v/>
      </c>
      <c r="L41" s="86" t="str">
        <f t="shared" si="13"/>
        <v/>
      </c>
      <c r="M41" s="84" t="str">
        <f t="shared" si="14"/>
        <v/>
      </c>
      <c r="N41" s="85" t="str">
        <f t="shared" si="15"/>
        <v/>
      </c>
      <c r="O41" s="86" t="str">
        <f t="shared" si="16"/>
        <v/>
      </c>
      <c r="P41" s="83"/>
      <c r="Q41" s="83"/>
      <c r="R41" s="83"/>
    </row>
    <row r="42" spans="1:18">
      <c r="A42" s="38">
        <v>34</v>
      </c>
      <c r="B42" s="45"/>
      <c r="C42" s="46"/>
      <c r="D42" s="50"/>
      <c r="E42" s="54"/>
      <c r="F42" s="53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4" t="str">
        <f t="shared" si="11"/>
        <v/>
      </c>
      <c r="K42" s="85" t="str">
        <f t="shared" si="12"/>
        <v/>
      </c>
      <c r="L42" s="86" t="str">
        <f t="shared" si="13"/>
        <v/>
      </c>
      <c r="M42" s="84" t="str">
        <f t="shared" si="14"/>
        <v/>
      </c>
      <c r="N42" s="85" t="str">
        <f t="shared" si="15"/>
        <v/>
      </c>
      <c r="O42" s="86" t="str">
        <f t="shared" si="16"/>
        <v/>
      </c>
      <c r="P42" s="83"/>
      <c r="Q42" s="83"/>
      <c r="R42" s="83"/>
    </row>
    <row r="43" spans="1:15">
      <c r="A43" s="55">
        <v>35</v>
      </c>
      <c r="B43" s="45"/>
      <c r="C43" s="46"/>
      <c r="D43" s="50"/>
      <c r="E43" s="54"/>
      <c r="F43" s="52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4" t="str">
        <f t="shared" si="11"/>
        <v/>
      </c>
      <c r="K43" s="85" t="str">
        <f t="shared" si="12"/>
        <v/>
      </c>
      <c r="L43" s="86" t="str">
        <f t="shared" si="13"/>
        <v/>
      </c>
      <c r="M43" s="84" t="str">
        <f t="shared" si="14"/>
        <v/>
      </c>
      <c r="N43" s="85" t="str">
        <f t="shared" si="15"/>
        <v/>
      </c>
      <c r="O43" s="86" t="str">
        <f t="shared" si="16"/>
        <v/>
      </c>
    </row>
    <row r="44" spans="1:15">
      <c r="A44" s="38">
        <v>36</v>
      </c>
      <c r="B44" s="45"/>
      <c r="C44" s="46"/>
      <c r="D44" s="50"/>
      <c r="E44" s="54"/>
      <c r="F44" s="52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4" t="str">
        <f t="shared" si="11"/>
        <v/>
      </c>
      <c r="K44" s="85" t="str">
        <f t="shared" si="12"/>
        <v/>
      </c>
      <c r="L44" s="86" t="str">
        <f t="shared" si="13"/>
        <v/>
      </c>
      <c r="M44" s="84" t="str">
        <f t="shared" si="14"/>
        <v/>
      </c>
      <c r="N44" s="85" t="str">
        <f t="shared" si="15"/>
        <v/>
      </c>
      <c r="O44" s="86" t="str">
        <f t="shared" si="16"/>
        <v/>
      </c>
    </row>
    <row r="45" spans="1:15">
      <c r="A45" s="38">
        <v>37</v>
      </c>
      <c r="B45" s="45"/>
      <c r="C45" s="46"/>
      <c r="D45" s="50"/>
      <c r="E45" s="51"/>
      <c r="F45" s="52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4" t="str">
        <f t="shared" si="11"/>
        <v/>
      </c>
      <c r="K45" s="85" t="str">
        <f t="shared" si="12"/>
        <v/>
      </c>
      <c r="L45" s="86" t="str">
        <f t="shared" si="13"/>
        <v/>
      </c>
      <c r="M45" s="84" t="str">
        <f t="shared" si="14"/>
        <v/>
      </c>
      <c r="N45" s="85" t="str">
        <f t="shared" si="15"/>
        <v/>
      </c>
      <c r="O45" s="86" t="str">
        <f t="shared" si="16"/>
        <v/>
      </c>
    </row>
    <row r="46" spans="1:15">
      <c r="A46" s="38">
        <v>38</v>
      </c>
      <c r="B46" s="45"/>
      <c r="C46" s="46"/>
      <c r="D46" s="50"/>
      <c r="E46" s="51"/>
      <c r="F46" s="52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4" t="str">
        <f t="shared" si="11"/>
        <v/>
      </c>
      <c r="K46" s="85" t="str">
        <f t="shared" si="12"/>
        <v/>
      </c>
      <c r="L46" s="86" t="str">
        <f t="shared" si="13"/>
        <v/>
      </c>
      <c r="M46" s="84" t="str">
        <f t="shared" si="14"/>
        <v/>
      </c>
      <c r="N46" s="85" t="str">
        <f t="shared" si="15"/>
        <v/>
      </c>
      <c r="O46" s="86" t="str">
        <f t="shared" si="16"/>
        <v/>
      </c>
    </row>
    <row r="47" spans="1:15">
      <c r="A47" s="38">
        <v>39</v>
      </c>
      <c r="B47" s="45"/>
      <c r="C47" s="46"/>
      <c r="D47" s="50"/>
      <c r="E47" s="51"/>
      <c r="F47" s="52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4" t="str">
        <f t="shared" si="11"/>
        <v/>
      </c>
      <c r="K47" s="85" t="str">
        <f t="shared" si="12"/>
        <v/>
      </c>
      <c r="L47" s="86" t="str">
        <f t="shared" si="13"/>
        <v/>
      </c>
      <c r="M47" s="84" t="str">
        <f t="shared" si="14"/>
        <v/>
      </c>
      <c r="N47" s="85" t="str">
        <f t="shared" si="15"/>
        <v/>
      </c>
      <c r="O47" s="86" t="str">
        <f t="shared" si="16"/>
        <v/>
      </c>
    </row>
    <row r="48" spans="1:15">
      <c r="A48" s="38">
        <v>40</v>
      </c>
      <c r="B48" s="45"/>
      <c r="C48" s="46"/>
      <c r="D48" s="50"/>
      <c r="E48" s="51"/>
      <c r="F48" s="52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4" t="str">
        <f t="shared" si="11"/>
        <v/>
      </c>
      <c r="K48" s="85" t="str">
        <f t="shared" si="12"/>
        <v/>
      </c>
      <c r="L48" s="86" t="str">
        <f t="shared" si="13"/>
        <v/>
      </c>
      <c r="M48" s="84" t="str">
        <f t="shared" si="14"/>
        <v/>
      </c>
      <c r="N48" s="85" t="str">
        <f t="shared" si="15"/>
        <v/>
      </c>
      <c r="O48" s="86" t="str">
        <f t="shared" si="16"/>
        <v/>
      </c>
    </row>
    <row r="49" spans="1:15">
      <c r="A49" s="38">
        <v>41</v>
      </c>
      <c r="B49" s="45"/>
      <c r="C49" s="46"/>
      <c r="D49" s="50"/>
      <c r="E49" s="51"/>
      <c r="F49" s="52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4" t="str">
        <f t="shared" si="11"/>
        <v/>
      </c>
      <c r="K49" s="85" t="str">
        <f t="shared" si="12"/>
        <v/>
      </c>
      <c r="L49" s="86" t="str">
        <f t="shared" si="13"/>
        <v/>
      </c>
      <c r="M49" s="84" t="str">
        <f t="shared" si="14"/>
        <v/>
      </c>
      <c r="N49" s="85" t="str">
        <f t="shared" si="15"/>
        <v/>
      </c>
      <c r="O49" s="86" t="str">
        <f t="shared" si="16"/>
        <v/>
      </c>
    </row>
    <row r="50" spans="1:15">
      <c r="A50" s="38">
        <v>42</v>
      </c>
      <c r="B50" s="45"/>
      <c r="C50" s="46"/>
      <c r="D50" s="50"/>
      <c r="E50" s="51"/>
      <c r="F50" s="52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4" t="str">
        <f t="shared" si="11"/>
        <v/>
      </c>
      <c r="K50" s="85" t="str">
        <f t="shared" si="12"/>
        <v/>
      </c>
      <c r="L50" s="86" t="str">
        <f t="shared" si="13"/>
        <v/>
      </c>
      <c r="M50" s="84" t="str">
        <f t="shared" si="14"/>
        <v/>
      </c>
      <c r="N50" s="85" t="str">
        <f t="shared" si="15"/>
        <v/>
      </c>
      <c r="O50" s="86" t="str">
        <f t="shared" si="16"/>
        <v/>
      </c>
    </row>
    <row r="51" spans="1:15">
      <c r="A51" s="38">
        <v>43</v>
      </c>
      <c r="B51" s="45"/>
      <c r="C51" s="46"/>
      <c r="D51" s="50"/>
      <c r="E51" s="51"/>
      <c r="F51" s="53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4" t="str">
        <f t="shared" si="11"/>
        <v/>
      </c>
      <c r="K51" s="85" t="str">
        <f t="shared" si="12"/>
        <v/>
      </c>
      <c r="L51" s="86" t="str">
        <f t="shared" si="13"/>
        <v/>
      </c>
      <c r="M51" s="84" t="str">
        <f t="shared" si="14"/>
        <v/>
      </c>
      <c r="N51" s="85" t="str">
        <f t="shared" si="15"/>
        <v/>
      </c>
      <c r="O51" s="86" t="str">
        <f t="shared" si="16"/>
        <v/>
      </c>
    </row>
    <row r="52" spans="1:15">
      <c r="A52" s="38">
        <v>44</v>
      </c>
      <c r="B52" s="45"/>
      <c r="C52" s="46"/>
      <c r="D52" s="50"/>
      <c r="E52" s="51"/>
      <c r="F52" s="52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4" t="str">
        <f t="shared" si="11"/>
        <v/>
      </c>
      <c r="K52" s="85" t="str">
        <f t="shared" si="12"/>
        <v/>
      </c>
      <c r="L52" s="86" t="str">
        <f t="shared" si="13"/>
        <v/>
      </c>
      <c r="M52" s="84" t="str">
        <f t="shared" si="14"/>
        <v/>
      </c>
      <c r="N52" s="85" t="str">
        <f t="shared" si="15"/>
        <v/>
      </c>
      <c r="O52" s="86" t="str">
        <f t="shared" si="16"/>
        <v/>
      </c>
    </row>
    <row r="53" spans="1:15">
      <c r="A53" s="38">
        <v>45</v>
      </c>
      <c r="B53" s="45"/>
      <c r="C53" s="46"/>
      <c r="D53" s="50"/>
      <c r="E53" s="51"/>
      <c r="F53" s="52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4" t="str">
        <f t="shared" si="11"/>
        <v/>
      </c>
      <c r="K53" s="85" t="str">
        <f t="shared" si="12"/>
        <v/>
      </c>
      <c r="L53" s="86" t="str">
        <f t="shared" si="13"/>
        <v/>
      </c>
      <c r="M53" s="84" t="str">
        <f t="shared" si="14"/>
        <v/>
      </c>
      <c r="N53" s="85" t="str">
        <f t="shared" si="15"/>
        <v/>
      </c>
      <c r="O53" s="86" t="str">
        <f t="shared" si="16"/>
        <v/>
      </c>
    </row>
    <row r="54" spans="1:15">
      <c r="A54" s="38">
        <v>46</v>
      </c>
      <c r="B54" s="45"/>
      <c r="C54" s="46"/>
      <c r="D54" s="50"/>
      <c r="E54" s="51"/>
      <c r="F54" s="52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4" t="str">
        <f t="shared" si="11"/>
        <v/>
      </c>
      <c r="K54" s="85" t="str">
        <f t="shared" si="12"/>
        <v/>
      </c>
      <c r="L54" s="86" t="str">
        <f t="shared" si="13"/>
        <v/>
      </c>
      <c r="M54" s="84" t="str">
        <f t="shared" si="14"/>
        <v/>
      </c>
      <c r="N54" s="85" t="str">
        <f t="shared" si="15"/>
        <v/>
      </c>
      <c r="O54" s="86" t="str">
        <f t="shared" si="16"/>
        <v/>
      </c>
    </row>
    <row r="55" spans="1:15">
      <c r="A55" s="38">
        <v>47</v>
      </c>
      <c r="B55" s="45"/>
      <c r="C55" s="46"/>
      <c r="D55" s="50"/>
      <c r="E55" s="51"/>
      <c r="F55" s="52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4" t="str">
        <f t="shared" si="11"/>
        <v/>
      </c>
      <c r="K55" s="85" t="str">
        <f t="shared" si="12"/>
        <v/>
      </c>
      <c r="L55" s="86" t="str">
        <f t="shared" si="13"/>
        <v/>
      </c>
      <c r="M55" s="84" t="str">
        <f t="shared" si="14"/>
        <v/>
      </c>
      <c r="N55" s="85" t="str">
        <f t="shared" si="15"/>
        <v/>
      </c>
      <c r="O55" s="86" t="str">
        <f t="shared" si="16"/>
        <v/>
      </c>
    </row>
    <row r="56" spans="1:15">
      <c r="A56" s="38">
        <v>48</v>
      </c>
      <c r="B56" s="45"/>
      <c r="C56" s="46"/>
      <c r="D56" s="50"/>
      <c r="E56" s="51"/>
      <c r="F56" s="52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4" t="str">
        <f t="shared" si="11"/>
        <v/>
      </c>
      <c r="K56" s="85" t="str">
        <f t="shared" si="12"/>
        <v/>
      </c>
      <c r="L56" s="86" t="str">
        <f t="shared" si="13"/>
        <v/>
      </c>
      <c r="M56" s="84" t="str">
        <f t="shared" si="14"/>
        <v/>
      </c>
      <c r="N56" s="85" t="str">
        <f t="shared" si="15"/>
        <v/>
      </c>
      <c r="O56" s="86" t="str">
        <f t="shared" si="16"/>
        <v/>
      </c>
    </row>
    <row r="57" spans="1:15">
      <c r="A57" s="38">
        <v>49</v>
      </c>
      <c r="B57" s="45"/>
      <c r="C57" s="46"/>
      <c r="D57" s="50"/>
      <c r="E57" s="51"/>
      <c r="F57" s="52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4" t="str">
        <f t="shared" si="11"/>
        <v/>
      </c>
      <c r="K57" s="85" t="str">
        <f t="shared" si="12"/>
        <v/>
      </c>
      <c r="L57" s="86" t="str">
        <f t="shared" si="13"/>
        <v/>
      </c>
      <c r="M57" s="84" t="str">
        <f t="shared" si="14"/>
        <v/>
      </c>
      <c r="N57" s="85" t="str">
        <f t="shared" si="15"/>
        <v/>
      </c>
      <c r="O57" s="86" t="str">
        <f t="shared" si="16"/>
        <v/>
      </c>
    </row>
    <row r="58" ht="19.5" spans="1:15">
      <c r="A58" s="38">
        <v>50</v>
      </c>
      <c r="B58" s="56"/>
      <c r="C58" s="57"/>
      <c r="D58" s="58"/>
      <c r="E58" s="59"/>
      <c r="F58" s="60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4" t="str">
        <f t="shared" si="11"/>
        <v/>
      </c>
      <c r="K58" s="85" t="str">
        <f t="shared" si="12"/>
        <v/>
      </c>
      <c r="L58" s="86" t="str">
        <f t="shared" si="13"/>
        <v/>
      </c>
      <c r="M58" s="84" t="str">
        <f t="shared" si="14"/>
        <v/>
      </c>
      <c r="N58" s="85" t="str">
        <f t="shared" si="15"/>
        <v/>
      </c>
      <c r="O58" s="86" t="str">
        <f t="shared" si="16"/>
        <v/>
      </c>
    </row>
    <row r="59" ht="19.5" spans="1:15">
      <c r="A59" s="38"/>
      <c r="B59" s="61" t="s">
        <v>18</v>
      </c>
      <c r="C59" s="62"/>
      <c r="D59" s="63">
        <f>COUNTIF(D9:D58,1.27)</f>
        <v>15</v>
      </c>
      <c r="E59" s="63">
        <f>COUNTIF(E9:E58,1.5)</f>
        <v>14</v>
      </c>
      <c r="F59" s="64">
        <f>COUNTIF(F9:F58,2)</f>
        <v>11</v>
      </c>
      <c r="G59" s="65">
        <f>M59+G8</f>
        <v>150468.827549806</v>
      </c>
      <c r="H59" s="66">
        <f>N59+H8</f>
        <v>154261.82743785</v>
      </c>
      <c r="I59" s="87">
        <f>O59+I8</f>
        <v>144314.552264577</v>
      </c>
      <c r="J59" s="88" t="s">
        <v>19</v>
      </c>
      <c r="K59" s="89">
        <f>B58-B9</f>
        <v>-44595</v>
      </c>
      <c r="L59" s="90" t="s">
        <v>20</v>
      </c>
      <c r="M59" s="91">
        <f>SUM(M9:M58)</f>
        <v>50468.8275498065</v>
      </c>
      <c r="N59" s="92">
        <f>SUM(N9:N58)</f>
        <v>54261.82743785</v>
      </c>
      <c r="O59" s="93">
        <f>SUM(O9:O58)</f>
        <v>44314.5522645775</v>
      </c>
    </row>
    <row r="60" ht="19.5" spans="1:15">
      <c r="A60" s="38"/>
      <c r="B60" s="67" t="s">
        <v>21</v>
      </c>
      <c r="C60" s="68"/>
      <c r="D60" s="63">
        <f>COUNTIF(D9:D58,-1)</f>
        <v>5</v>
      </c>
      <c r="E60" s="63">
        <f>COUNTIF(E9:E58,-1)</f>
        <v>6</v>
      </c>
      <c r="F60" s="64">
        <f>COUNTIF(F9:F58,-1)</f>
        <v>9</v>
      </c>
      <c r="G60" s="23" t="s">
        <v>22</v>
      </c>
      <c r="H60" s="24"/>
      <c r="I60" s="75"/>
      <c r="J60" s="23" t="s">
        <v>23</v>
      </c>
      <c r="K60" s="24"/>
      <c r="L60" s="75"/>
      <c r="M60" s="38"/>
      <c r="N60" s="55"/>
      <c r="O60" s="94"/>
    </row>
    <row r="61" ht="19.5" spans="1:15">
      <c r="A61" s="38"/>
      <c r="B61" s="67" t="s">
        <v>24</v>
      </c>
      <c r="C61" s="68"/>
      <c r="D61" s="63">
        <f>COUNTIF(D9:D58,0)</f>
        <v>0</v>
      </c>
      <c r="E61" s="63">
        <f>COUNTIF(E9:E58,0)</f>
        <v>0</v>
      </c>
      <c r="F61" s="63">
        <f>COUNTIF(F9:F58,0)</f>
        <v>0</v>
      </c>
      <c r="G61" s="69">
        <f>G59/G8</f>
        <v>1.50468827549806</v>
      </c>
      <c r="H61" s="70">
        <f t="shared" ref="H61:I61" si="21">H59/H8</f>
        <v>1.5426182743785</v>
      </c>
      <c r="I61" s="95">
        <f t="shared" si="21"/>
        <v>1.44314552264577</v>
      </c>
      <c r="J61" s="96">
        <f>(G61-100%)*30/K59</f>
        <v>-0.000339514480657965</v>
      </c>
      <c r="K61" s="96">
        <f>(H61-100%)*30/K59</f>
        <v>-0.000365030793392869</v>
      </c>
      <c r="L61" s="97">
        <f>(I61-100%)*30/K59</f>
        <v>-0.00029811336874926</v>
      </c>
      <c r="M61" s="98"/>
      <c r="N61" s="99"/>
      <c r="O61" s="100"/>
    </row>
    <row r="62" ht="19.5" spans="1:6">
      <c r="A62" s="55"/>
      <c r="B62" s="23" t="s">
        <v>25</v>
      </c>
      <c r="C62" s="24"/>
      <c r="D62" s="71">
        <f t="shared" ref="D62:F62" si="22">D59/(D59+D60+D61)</f>
        <v>0.75</v>
      </c>
      <c r="E62" s="72">
        <f t="shared" si="22"/>
        <v>0.7</v>
      </c>
      <c r="F62" s="73">
        <f t="shared" si="22"/>
        <v>0.55</v>
      </c>
    </row>
    <row r="64" spans="4:6">
      <c r="D64" s="74"/>
      <c r="E64" s="74"/>
      <c r="F64" s="74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workbookViewId="0">
      <selection activeCell="T70" sqref="T70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B35" sqref="B35"/>
    </sheetView>
  </sheetViews>
  <sheetFormatPr defaultColWidth="8.125" defaultRowHeight="13.5"/>
  <cols>
    <col min="1" max="16384" width="8.125" style="11"/>
  </cols>
  <sheetData>
    <row r="1" spans="1:1">
      <c r="A1" s="11" t="s">
        <v>26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27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28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29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30</v>
      </c>
      <c r="B3" s="6" t="s">
        <v>0</v>
      </c>
      <c r="C3" s="6" t="s">
        <v>31</v>
      </c>
      <c r="D3" s="7" t="s">
        <v>32</v>
      </c>
      <c r="E3" s="6" t="s">
        <v>33</v>
      </c>
      <c r="F3" s="7" t="s">
        <v>32</v>
      </c>
      <c r="G3" s="6" t="s">
        <v>34</v>
      </c>
      <c r="H3" s="7" t="s">
        <v>32</v>
      </c>
    </row>
    <row r="4" spans="1:8">
      <c r="A4" s="8" t="s">
        <v>35</v>
      </c>
      <c r="B4" s="8" t="s">
        <v>36</v>
      </c>
      <c r="C4" s="8"/>
      <c r="D4" s="9"/>
      <c r="E4" s="8"/>
      <c r="F4" s="9"/>
      <c r="G4" s="8"/>
      <c r="H4" s="9"/>
    </row>
    <row r="5" spans="1:8">
      <c r="A5" s="8" t="s">
        <v>35</v>
      </c>
      <c r="B5" s="8"/>
      <c r="C5" s="8"/>
      <c r="D5" s="9"/>
      <c r="E5" s="8"/>
      <c r="F5" s="10"/>
      <c r="G5" s="8"/>
      <c r="H5" s="10"/>
    </row>
    <row r="6" spans="1:8">
      <c r="A6" s="8" t="s">
        <v>35</v>
      </c>
      <c r="B6" s="8"/>
      <c r="C6" s="8"/>
      <c r="D6" s="10"/>
      <c r="E6" s="8"/>
      <c r="F6" s="10"/>
      <c r="G6" s="8"/>
      <c r="H6" s="10"/>
    </row>
    <row r="7" spans="1:8">
      <c r="A7" s="8" t="s">
        <v>35</v>
      </c>
      <c r="B7" s="8"/>
      <c r="C7" s="8"/>
      <c r="D7" s="10"/>
      <c r="E7" s="8"/>
      <c r="F7" s="10"/>
      <c r="G7" s="8"/>
      <c r="H7" s="10"/>
    </row>
    <row r="8" spans="1:8">
      <c r="A8" s="8" t="s">
        <v>35</v>
      </c>
      <c r="B8" s="8"/>
      <c r="C8" s="8"/>
      <c r="D8" s="10"/>
      <c r="E8" s="8"/>
      <c r="F8" s="10"/>
      <c r="G8" s="8"/>
      <c r="H8" s="10"/>
    </row>
    <row r="9" spans="1:8">
      <c r="A9" s="8" t="s">
        <v>35</v>
      </c>
      <c r="B9" s="8"/>
      <c r="C9" s="8"/>
      <c r="D9" s="10"/>
      <c r="E9" s="8"/>
      <c r="F9" s="10"/>
      <c r="G9" s="8"/>
      <c r="H9" s="10"/>
    </row>
    <row r="10" spans="1:8">
      <c r="A10" s="8" t="s">
        <v>35</v>
      </c>
      <c r="B10" s="8"/>
      <c r="C10" s="8"/>
      <c r="D10" s="10"/>
      <c r="E10" s="8"/>
      <c r="F10" s="10"/>
      <c r="G10" s="8"/>
      <c r="H10" s="10"/>
    </row>
    <row r="11" spans="1:8">
      <c r="A11" s="8" t="s">
        <v>35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2020-09-18T03:10:00Z</dcterms:created>
  <dcterms:modified xsi:type="dcterms:W3CDTF">2022-02-04T13:39:12Z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