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908\Desktop\トレード管理シート\"/>
    </mc:Choice>
  </mc:AlternateContent>
  <xr:revisionPtr revIDLastSave="0" documentId="13_ncr:1_{DFBA7A10-B1C1-4D6C-ADB1-3C84410E07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検証シート" sheetId="1" r:id="rId1"/>
    <sheet name="画像" sheetId="6" r:id="rId2"/>
    <sheet name="気づき" sheetId="5" r:id="rId3"/>
    <sheet name="検証終了通貨 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1" l="1"/>
  <c r="D59" i="1"/>
  <c r="D61" i="1" l="1"/>
  <c r="E61" i="1"/>
  <c r="F61" i="1"/>
  <c r="K59" i="1"/>
  <c r="E59" i="1"/>
  <c r="I8" i="1" l="1"/>
  <c r="H8" i="1"/>
  <c r="G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 s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 s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<sst xmlns="http://schemas.openxmlformats.org/spreadsheetml/2006/main" count="69" uniqueCount="55">
  <si>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</si>
  <si>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</si>
  <si>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</si>
  <si>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</si>
  <si>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</si>
  <si>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</si>
  <si>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</si>
  <si>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</si>
  <si>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</si>
  <si>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</si>
  <si>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</si>
  <si>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</si>
  <si>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</si>
  <si>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</si>
  <si>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</si>
  <si>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</si>
  <si>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</si>
  <si>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</si>
  <si>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</si>
  <si>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</si>
  <si>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</si>
  <si>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</si>
  <si>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</si>
  <si>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</si>
  <si>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</si>
  <si>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</si>
  <si>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</si>
  <si>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</si>
  <si>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</si>
  <si>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</si>
  <si>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</si>
  <si>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</si>
  <si>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</si>
  <si>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</si>
  <si>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</si>
  <si>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MA</t>
    <phoneticPr fontId="1"/>
  </si>
  <si>
    <t>平均足</t>
    <rPh sb="0" eb="2">
      <t>ヘイキン</t>
    </rPh>
    <rPh sb="2" eb="3">
      <t>アシ</t>
    </rPh>
    <phoneticPr fontId="1"/>
  </si>
  <si>
    <t>４H</t>
    <phoneticPr fontId="1"/>
  </si>
  <si>
    <t>勝ちトレードと同じシグナル</t>
    <rPh sb="0" eb="1">
      <t>カ</t>
    </rPh>
    <rPh sb="7" eb="8">
      <t>オナ</t>
    </rPh>
    <phoneticPr fontId="1"/>
  </si>
  <si>
    <t>GBP/JPY</t>
    <phoneticPr fontId="1"/>
  </si>
  <si>
    <t>2022//29</t>
    <phoneticPr fontId="1"/>
  </si>
  <si>
    <t>EUR/USD</t>
  </si>
  <si>
    <t>30M足</t>
    <rPh sb="3" eb="4">
      <t>アシ</t>
    </rPh>
    <phoneticPr fontId="5"/>
  </si>
  <si>
    <t>4H</t>
    <phoneticPr fontId="1"/>
  </si>
  <si>
    <t>USDJPY</t>
    <phoneticPr fontId="1"/>
  </si>
  <si>
    <t>1H</t>
    <phoneticPr fontId="1"/>
  </si>
  <si>
    <t>3.4.5</t>
    <phoneticPr fontId="1"/>
  </si>
  <si>
    <t>10.11.12.13.14.15.16</t>
    <phoneticPr fontId="1"/>
  </si>
  <si>
    <t>24.25.26</t>
    <phoneticPr fontId="1"/>
  </si>
  <si>
    <t>31.32.33</t>
    <phoneticPr fontId="1"/>
  </si>
  <si>
    <t>36.37.38.39</t>
    <phoneticPr fontId="1"/>
  </si>
  <si>
    <t>40.41.42.43</t>
    <phoneticPr fontId="1"/>
  </si>
  <si>
    <t>48.49.50</t>
    <phoneticPr fontId="1"/>
  </si>
  <si>
    <t>今回は１０MAと２０MAの幅が平行に近接しているところのPBは採用しませんでした。４HのMA関係との相関が高いようで、一応目安として補助的に使えるかもしれません</t>
    <rPh sb="0" eb="2">
      <t>コンカイ</t>
    </rPh>
    <rPh sb="13" eb="14">
      <t>ハバ</t>
    </rPh>
    <rPh sb="15" eb="17">
      <t>ヘイコウ</t>
    </rPh>
    <rPh sb="18" eb="20">
      <t>キンセツ</t>
    </rPh>
    <rPh sb="31" eb="33">
      <t>サイヨウ</t>
    </rPh>
    <rPh sb="46" eb="48">
      <t>カンケイ</t>
    </rPh>
    <rPh sb="50" eb="52">
      <t>ソウカン</t>
    </rPh>
    <rPh sb="53" eb="54">
      <t>タカ</t>
    </rPh>
    <rPh sb="59" eb="61">
      <t>イチオウ</t>
    </rPh>
    <rPh sb="61" eb="63">
      <t>メヤス</t>
    </rPh>
    <rPh sb="66" eb="69">
      <t>ホジョテキ</t>
    </rPh>
    <rPh sb="70" eb="71">
      <t>ツカ</t>
    </rPh>
    <phoneticPr fontId="1"/>
  </si>
  <si>
    <t>USDJPYは案外利益率がずば抜けて良かったです。通貨の特徴として値幅＊値動きが小さ目なので２に到達することなく、１．２７のパフォーマンスが一番良かったです。</t>
    <rPh sb="7" eb="9">
      <t>アンガイ</t>
    </rPh>
    <rPh sb="9" eb="12">
      <t>リエキリツ</t>
    </rPh>
    <rPh sb="15" eb="16">
      <t>ヌ</t>
    </rPh>
    <rPh sb="18" eb="19">
      <t>ヨ</t>
    </rPh>
    <rPh sb="25" eb="27">
      <t>ツウカ</t>
    </rPh>
    <rPh sb="28" eb="30">
      <t>トクチョウ</t>
    </rPh>
    <rPh sb="33" eb="35">
      <t>ネハバ</t>
    </rPh>
    <rPh sb="36" eb="38">
      <t>ネウゴ</t>
    </rPh>
    <rPh sb="40" eb="41">
      <t>チイ</t>
    </rPh>
    <rPh sb="42" eb="43">
      <t>メ</t>
    </rPh>
    <rPh sb="48" eb="50">
      <t>トウタツ</t>
    </rPh>
    <rPh sb="70" eb="72">
      <t>イチバン</t>
    </rPh>
    <rPh sb="72" eb="73">
      <t>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</si>
</sst>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9" fillId="0" borderId="11" xfId="0" applyFont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0" fontId="12" fillId="4" borderId="9" xfId="0" applyNumberFormat="1" applyFont="1" applyFill="1" applyBorder="1">
      <alignment vertical="center"/>
    </xf>
    <xf numFmtId="0" fontId="0" fillId="0" borderId="0" xfId="0" applyNumberFormat="1">
      <alignment vertical="center"/>
    </xf>
    <xf numFmtId="0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10" xfId="0" applyNumberFormat="1" applyBorder="1">
      <alignment vertical="center"/>
    </xf>
    <xf numFmtId="0" fontId="0" fillId="0" borderId="11" xfId="0" applyNumberFormat="1" applyBorder="1">
      <alignment vertical="center"/>
    </xf>
    <xf numFmtId="176" fontId="0" fillId="3" borderId="10" xfId="0" applyNumberFormat="1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12" fillId="3" borderId="3" xfId="0" applyNumberFormat="1" applyFont="1" applyFill="1" applyBorder="1">
      <alignment vertical="center"/>
    </xf>
    <xf numFmtId="0" fontId="12" fillId="3" borderId="4" xfId="0" applyNumberFormat="1" applyFont="1" applyFill="1" applyBorder="1">
      <alignment vertical="center"/>
    </xf>
    <xf numFmtId="0" fontId="12" fillId="3" borderId="5" xfId="0" applyNumberFormat="1" applyFont="1" applyFill="1" applyBorder="1">
      <alignment vertical="center"/>
    </xf>
    <xf numFmtId="177" fontId="0" fillId="3" borderId="0" xfId="0" applyNumberFormat="1" applyFill="1" applyBorder="1">
      <alignment vertical="center"/>
    </xf>
    <xf numFmtId="38" fontId="0" fillId="3" borderId="3" xfId="1" applyFont="1" applyFill="1" applyBorder="1">
      <alignment vertical="center"/>
    </xf>
    <xf numFmtId="38" fontId="0" fillId="3" borderId="4" xfId="1" applyFont="1" applyFill="1" applyBorder="1">
      <alignment vertical="center"/>
    </xf>
    <xf numFmtId="38" fontId="0" fillId="3" borderId="5" xfId="1" applyFont="1" applyFill="1" applyBorder="1">
      <alignment vertical="center"/>
    </xf>
    <xf numFmtId="0" fontId="0" fillId="3" borderId="8" xfId="0" applyNumberFormat="1" applyFill="1" applyBorder="1">
      <alignment vertical="center"/>
    </xf>
    <xf numFmtId="0" fontId="0" fillId="3" borderId="0" xfId="0" applyNumberFormat="1" applyFill="1" applyBorder="1">
      <alignment vertical="center"/>
    </xf>
    <xf numFmtId="0" fontId="0" fillId="3" borderId="9" xfId="0" applyNumberFormat="1" applyFill="1" applyBorder="1">
      <alignment vertical="center"/>
    </xf>
    <xf numFmtId="176" fontId="0" fillId="3" borderId="12" xfId="0" applyNumberFormat="1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12" fillId="3" borderId="8" xfId="0" applyNumberFormat="1" applyFont="1" applyFill="1" applyBorder="1">
      <alignment vertical="center"/>
    </xf>
    <xf numFmtId="0" fontId="12" fillId="3" borderId="0" xfId="0" applyNumberFormat="1" applyFont="1" applyFill="1" applyBorder="1">
      <alignment vertical="center"/>
    </xf>
    <xf numFmtId="38" fontId="0" fillId="3" borderId="8" xfId="1" applyFont="1" applyFill="1" applyBorder="1">
      <alignment vertical="center"/>
    </xf>
    <xf numFmtId="38" fontId="0" fillId="3" borderId="0" xfId="1" applyFont="1" applyFill="1" applyBorder="1">
      <alignment vertical="center"/>
    </xf>
    <xf numFmtId="38" fontId="0" fillId="3" borderId="9" xfId="1" applyFont="1" applyFill="1" applyBorder="1">
      <alignment vertical="center"/>
    </xf>
    <xf numFmtId="176" fontId="0" fillId="3" borderId="11" xfId="0" applyNumberFormat="1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12" fillId="3" borderId="6" xfId="0" applyNumberFormat="1" applyFont="1" applyFill="1" applyBorder="1">
      <alignment vertical="center"/>
    </xf>
    <xf numFmtId="0" fontId="12" fillId="3" borderId="1" xfId="0" applyNumberFormat="1" applyFont="1" applyFill="1" applyBorder="1">
      <alignment vertical="center"/>
    </xf>
    <xf numFmtId="0" fontId="12" fillId="3" borderId="7" xfId="0" applyNumberFormat="1" applyFont="1" applyFill="1" applyBorder="1">
      <alignment vertical="center"/>
    </xf>
    <xf numFmtId="0" fontId="0" fillId="3" borderId="7" xfId="0" applyNumberFormat="1" applyFill="1" applyBorder="1">
      <alignment vertical="center"/>
    </xf>
    <xf numFmtId="0" fontId="2" fillId="3" borderId="0" xfId="0" applyFont="1" applyFill="1" applyBorder="1">
      <alignment vertical="center"/>
    </xf>
    <xf numFmtId="0" fontId="2" fillId="3" borderId="9" xfId="0" applyFont="1" applyFill="1" applyBorder="1">
      <alignment vertical="center"/>
    </xf>
    <xf numFmtId="177" fontId="0" fillId="3" borderId="13" xfId="0" applyNumberFormat="1" applyFill="1" applyBorder="1">
      <alignment vertical="center"/>
    </xf>
    <xf numFmtId="177" fontId="0" fillId="3" borderId="14" xfId="0" applyNumberFormat="1" applyFill="1" applyBorder="1">
      <alignment vertical="center"/>
    </xf>
    <xf numFmtId="177" fontId="0" fillId="3" borderId="15" xfId="0" applyNumberFormat="1" applyFill="1" applyBorder="1">
      <alignment vertical="center"/>
    </xf>
    <xf numFmtId="0" fontId="2" fillId="3" borderId="2" xfId="0" applyFont="1" applyFill="1" applyBorder="1" applyAlignment="1">
      <alignment horizontal="center" vertical="center"/>
    </xf>
    <xf numFmtId="38" fontId="13" fillId="3" borderId="13" xfId="1" applyFont="1" applyFill="1" applyBorder="1">
      <alignment vertical="center"/>
    </xf>
    <xf numFmtId="0" fontId="13" fillId="3" borderId="15" xfId="0" applyFont="1" applyFill="1" applyBorder="1">
      <alignment vertical="center"/>
    </xf>
    <xf numFmtId="38" fontId="0" fillId="3" borderId="13" xfId="0" applyNumberFormat="1" applyFill="1" applyBorder="1">
      <alignment vertical="center"/>
    </xf>
    <xf numFmtId="38" fontId="0" fillId="3" borderId="14" xfId="0" applyNumberFormat="1" applyFill="1" applyBorder="1">
      <alignment vertical="center"/>
    </xf>
    <xf numFmtId="38" fontId="0" fillId="3" borderId="15" xfId="0" applyNumberFormat="1" applyFill="1" applyBorder="1">
      <alignment vertical="center"/>
    </xf>
    <xf numFmtId="0" fontId="0" fillId="3" borderId="0" xfId="0" applyNumberFormat="1" applyFill="1">
      <alignment vertical="center"/>
    </xf>
    <xf numFmtId="0" fontId="0" fillId="3" borderId="0" xfId="0" applyFill="1">
      <alignment vertical="center"/>
    </xf>
    <xf numFmtId="0" fontId="0" fillId="3" borderId="8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9" xfId="0" applyFill="1" applyBorder="1">
      <alignment vertical="center"/>
    </xf>
    <xf numFmtId="9" fontId="2" fillId="3" borderId="13" xfId="3" applyFont="1" applyFill="1" applyBorder="1">
      <alignment vertical="center"/>
    </xf>
    <xf numFmtId="9" fontId="2" fillId="3" borderId="14" xfId="3" applyFont="1" applyFill="1" applyBorder="1">
      <alignment vertical="center"/>
    </xf>
    <xf numFmtId="9" fontId="2" fillId="3" borderId="15" xfId="3" applyFont="1" applyFill="1" applyBorder="1">
      <alignment vertical="center"/>
    </xf>
    <xf numFmtId="179" fontId="2" fillId="3" borderId="3" xfId="3" applyNumberFormat="1" applyFont="1" applyFill="1" applyBorder="1">
      <alignment vertical="center"/>
    </xf>
    <xf numFmtId="179" fontId="2" fillId="3" borderId="10" xfId="3" applyNumberFormat="1" applyFont="1" applyFill="1" applyBorder="1">
      <alignment vertical="center"/>
    </xf>
    <xf numFmtId="0" fontId="0" fillId="6" borderId="6" xfId="0" applyNumberFormat="1" applyFill="1" applyBorder="1">
      <alignment vertical="center"/>
    </xf>
    <xf numFmtId="0" fontId="0" fillId="6" borderId="8" xfId="0" applyNumberFormat="1" applyFill="1" applyBorder="1">
      <alignment vertical="center"/>
    </xf>
    <xf numFmtId="0" fontId="0" fillId="6" borderId="0" xfId="0" applyNumberFormat="1" applyFill="1" applyBorder="1">
      <alignment vertical="center"/>
    </xf>
    <xf numFmtId="0" fontId="0" fillId="0" borderId="0" xfId="0" applyNumberFormat="1" applyFill="1" applyBorder="1">
      <alignment vertical="center"/>
    </xf>
    <xf numFmtId="0" fontId="0" fillId="6" borderId="1" xfId="0" applyNumberFormat="1" applyFill="1" applyBorder="1">
      <alignment vertical="center"/>
    </xf>
    <xf numFmtId="0" fontId="0" fillId="5" borderId="13" xfId="0" applyFill="1" applyBorder="1">
      <alignment vertical="center"/>
    </xf>
    <xf numFmtId="0" fontId="0" fillId="5" borderId="14" xfId="0" applyFill="1" applyBorder="1">
      <alignment vertical="center"/>
    </xf>
    <xf numFmtId="0" fontId="0" fillId="0" borderId="13" xfId="0" applyNumberFormat="1" applyBorder="1">
      <alignment vertical="center"/>
    </xf>
    <xf numFmtId="0" fontId="0" fillId="0" borderId="14" xfId="0" applyNumberFormat="1" applyBorder="1">
      <alignment vertical="center"/>
    </xf>
    <xf numFmtId="0" fontId="0" fillId="0" borderId="15" xfId="0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16</xdr:col>
      <xdr:colOff>490800</xdr:colOff>
      <xdr:row>29</xdr:row>
      <xdr:rowOff>98660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513F5E11-D636-4A57-A687-CB542EBB7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0188" y="178594"/>
          <a:ext cx="11075457" cy="50992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16</xdr:col>
      <xdr:colOff>490800</xdr:colOff>
      <xdr:row>58</xdr:row>
      <xdr:rowOff>98660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A993D330-F27E-40EF-A733-97D878E99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00188" y="5357813"/>
          <a:ext cx="11075457" cy="50992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16</xdr:col>
      <xdr:colOff>490800</xdr:colOff>
      <xdr:row>87</xdr:row>
      <xdr:rowOff>98660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B19D63E2-8F37-4BDE-BF4E-FA6F82292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00188" y="10537031"/>
          <a:ext cx="11075457" cy="50992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16</xdr:col>
      <xdr:colOff>490800</xdr:colOff>
      <xdr:row>116</xdr:row>
      <xdr:rowOff>98660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69622CD7-A362-404E-A999-15E8CA40C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00188" y="15716250"/>
          <a:ext cx="11075457" cy="50992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16</xdr:col>
      <xdr:colOff>490800</xdr:colOff>
      <xdr:row>145</xdr:row>
      <xdr:rowOff>98660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79093888-06CF-435C-8D64-665167756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00188" y="20895469"/>
          <a:ext cx="11075457" cy="50992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16</xdr:col>
      <xdr:colOff>490800</xdr:colOff>
      <xdr:row>174</xdr:row>
      <xdr:rowOff>98660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FA30D7BB-1684-4B16-8EF7-7CFD21904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00188" y="26074688"/>
          <a:ext cx="11075457" cy="50992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16</xdr:col>
      <xdr:colOff>490800</xdr:colOff>
      <xdr:row>203</xdr:row>
      <xdr:rowOff>98660</xdr:rowOff>
    </xdr:to>
    <xdr:pic>
      <xdr:nvPicPr>
        <xdr:cNvPr id="54" name="図 53">
          <a:extLst>
            <a:ext uri="{FF2B5EF4-FFF2-40B4-BE49-F238E27FC236}">
              <a16:creationId xmlns:a16="http://schemas.microsoft.com/office/drawing/2014/main" id="{1B92890E-0AF6-4A19-9A80-A85834D46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500188" y="31253906"/>
          <a:ext cx="11075457" cy="50992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204</xdr:row>
      <xdr:rowOff>0</xdr:rowOff>
    </xdr:from>
    <xdr:to>
      <xdr:col>16</xdr:col>
      <xdr:colOff>490800</xdr:colOff>
      <xdr:row>232</xdr:row>
      <xdr:rowOff>98660</xdr:rowOff>
    </xdr:to>
    <xdr:pic>
      <xdr:nvPicPr>
        <xdr:cNvPr id="56" name="図 55">
          <a:extLst>
            <a:ext uri="{FF2B5EF4-FFF2-40B4-BE49-F238E27FC236}">
              <a16:creationId xmlns:a16="http://schemas.microsoft.com/office/drawing/2014/main" id="{F6427D38-5064-4FCC-B5B7-B303016BC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916906" y="36433125"/>
          <a:ext cx="11075457" cy="50992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16</xdr:col>
      <xdr:colOff>490800</xdr:colOff>
      <xdr:row>261</xdr:row>
      <xdr:rowOff>98660</xdr:rowOff>
    </xdr:to>
    <xdr:pic>
      <xdr:nvPicPr>
        <xdr:cNvPr id="60" name="図 59">
          <a:extLst>
            <a:ext uri="{FF2B5EF4-FFF2-40B4-BE49-F238E27FC236}">
              <a16:creationId xmlns:a16="http://schemas.microsoft.com/office/drawing/2014/main" id="{460AE286-54D1-4217-8625-60700F5FA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916906" y="41612344"/>
          <a:ext cx="11075457" cy="50992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262</xdr:row>
      <xdr:rowOff>0</xdr:rowOff>
    </xdr:from>
    <xdr:to>
      <xdr:col>16</xdr:col>
      <xdr:colOff>490800</xdr:colOff>
      <xdr:row>290</xdr:row>
      <xdr:rowOff>98660</xdr:rowOff>
    </xdr:to>
    <xdr:pic>
      <xdr:nvPicPr>
        <xdr:cNvPr id="64" name="図 63">
          <a:extLst>
            <a:ext uri="{FF2B5EF4-FFF2-40B4-BE49-F238E27FC236}">
              <a16:creationId xmlns:a16="http://schemas.microsoft.com/office/drawing/2014/main" id="{89890E20-2076-4AD2-849E-7CB883B52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916906" y="46791563"/>
          <a:ext cx="11075457" cy="50992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16</xdr:col>
      <xdr:colOff>490800</xdr:colOff>
      <xdr:row>319</xdr:row>
      <xdr:rowOff>98660</xdr:rowOff>
    </xdr:to>
    <xdr:pic>
      <xdr:nvPicPr>
        <xdr:cNvPr id="71" name="図 70">
          <a:extLst>
            <a:ext uri="{FF2B5EF4-FFF2-40B4-BE49-F238E27FC236}">
              <a16:creationId xmlns:a16="http://schemas.microsoft.com/office/drawing/2014/main" id="{C6226FEB-4EB2-413F-9D7F-22DC7A206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916906" y="51970781"/>
          <a:ext cx="11075457" cy="50992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16</xdr:col>
      <xdr:colOff>490800</xdr:colOff>
      <xdr:row>348</xdr:row>
      <xdr:rowOff>98660</xdr:rowOff>
    </xdr:to>
    <xdr:pic>
      <xdr:nvPicPr>
        <xdr:cNvPr id="73" name="図 72">
          <a:extLst>
            <a:ext uri="{FF2B5EF4-FFF2-40B4-BE49-F238E27FC236}">
              <a16:creationId xmlns:a16="http://schemas.microsoft.com/office/drawing/2014/main" id="{A5A467FE-81E4-41D8-B024-DA278B4EE4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916906" y="57150000"/>
          <a:ext cx="11075457" cy="50992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16</xdr:col>
      <xdr:colOff>490800</xdr:colOff>
      <xdr:row>380</xdr:row>
      <xdr:rowOff>68042</xdr:rowOff>
    </xdr:to>
    <xdr:pic>
      <xdr:nvPicPr>
        <xdr:cNvPr id="75" name="図 74">
          <a:extLst>
            <a:ext uri="{FF2B5EF4-FFF2-40B4-BE49-F238E27FC236}">
              <a16:creationId xmlns:a16="http://schemas.microsoft.com/office/drawing/2014/main" id="{7AF49263-07DE-4B1B-8147-AB2766D78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916906" y="62329219"/>
          <a:ext cx="11075457" cy="56044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381</xdr:row>
      <xdr:rowOff>0</xdr:rowOff>
    </xdr:from>
    <xdr:to>
      <xdr:col>16</xdr:col>
      <xdr:colOff>490800</xdr:colOff>
      <xdr:row>412</xdr:row>
      <xdr:rowOff>68042</xdr:rowOff>
    </xdr:to>
    <xdr:pic>
      <xdr:nvPicPr>
        <xdr:cNvPr id="77" name="図 76">
          <a:extLst>
            <a:ext uri="{FF2B5EF4-FFF2-40B4-BE49-F238E27FC236}">
              <a16:creationId xmlns:a16="http://schemas.microsoft.com/office/drawing/2014/main" id="{C40407DC-CCAD-40D9-A458-7D2F81E346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916906" y="68044219"/>
          <a:ext cx="11075457" cy="56044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413</xdr:row>
      <xdr:rowOff>0</xdr:rowOff>
    </xdr:from>
    <xdr:to>
      <xdr:col>16</xdr:col>
      <xdr:colOff>490800</xdr:colOff>
      <xdr:row>444</xdr:row>
      <xdr:rowOff>68042</xdr:rowOff>
    </xdr:to>
    <xdr:pic>
      <xdr:nvPicPr>
        <xdr:cNvPr id="78" name="図 77">
          <a:extLst>
            <a:ext uri="{FF2B5EF4-FFF2-40B4-BE49-F238E27FC236}">
              <a16:creationId xmlns:a16="http://schemas.microsoft.com/office/drawing/2014/main" id="{27C3DEEC-3453-4B1F-8D3E-76D5C16F69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916906" y="73759219"/>
          <a:ext cx="11075457" cy="56044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445</xdr:row>
      <xdr:rowOff>0</xdr:rowOff>
    </xdr:from>
    <xdr:to>
      <xdr:col>16</xdr:col>
      <xdr:colOff>490800</xdr:colOff>
      <xdr:row>476</xdr:row>
      <xdr:rowOff>68042</xdr:rowOff>
    </xdr:to>
    <xdr:pic>
      <xdr:nvPicPr>
        <xdr:cNvPr id="80" name="図 79">
          <a:extLst>
            <a:ext uri="{FF2B5EF4-FFF2-40B4-BE49-F238E27FC236}">
              <a16:creationId xmlns:a16="http://schemas.microsoft.com/office/drawing/2014/main" id="{F7946623-FD77-4A80-8B3D-F4616BD2A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916906" y="79474219"/>
          <a:ext cx="11075457" cy="56044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477</xdr:row>
      <xdr:rowOff>0</xdr:rowOff>
    </xdr:from>
    <xdr:to>
      <xdr:col>16</xdr:col>
      <xdr:colOff>490800</xdr:colOff>
      <xdr:row>508</xdr:row>
      <xdr:rowOff>68042</xdr:rowOff>
    </xdr:to>
    <xdr:pic>
      <xdr:nvPicPr>
        <xdr:cNvPr id="82" name="図 81">
          <a:extLst>
            <a:ext uri="{FF2B5EF4-FFF2-40B4-BE49-F238E27FC236}">
              <a16:creationId xmlns:a16="http://schemas.microsoft.com/office/drawing/2014/main" id="{7BF1CBF5-9F6A-48B5-93D7-93201886E3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916906" y="85189219"/>
          <a:ext cx="11075457" cy="56044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509</xdr:row>
      <xdr:rowOff>0</xdr:rowOff>
    </xdr:from>
    <xdr:to>
      <xdr:col>16</xdr:col>
      <xdr:colOff>487869</xdr:colOff>
      <xdr:row>540</xdr:row>
      <xdr:rowOff>66559</xdr:rowOff>
    </xdr:to>
    <xdr:pic>
      <xdr:nvPicPr>
        <xdr:cNvPr id="84" name="図 83">
          <a:extLst>
            <a:ext uri="{FF2B5EF4-FFF2-40B4-BE49-F238E27FC236}">
              <a16:creationId xmlns:a16="http://schemas.microsoft.com/office/drawing/2014/main" id="{F5B7BD95-8557-4921-8F79-B496E3FE3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916906" y="90904219"/>
          <a:ext cx="11072526" cy="560296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541</xdr:row>
      <xdr:rowOff>0</xdr:rowOff>
    </xdr:from>
    <xdr:to>
      <xdr:col>16</xdr:col>
      <xdr:colOff>490800</xdr:colOff>
      <xdr:row>572</xdr:row>
      <xdr:rowOff>68042</xdr:rowOff>
    </xdr:to>
    <xdr:pic>
      <xdr:nvPicPr>
        <xdr:cNvPr id="85" name="図 84">
          <a:extLst>
            <a:ext uri="{FF2B5EF4-FFF2-40B4-BE49-F238E27FC236}">
              <a16:creationId xmlns:a16="http://schemas.microsoft.com/office/drawing/2014/main" id="{8CF9E2E7-894C-4A1E-A6FC-665F0F604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916906" y="96619219"/>
          <a:ext cx="11075457" cy="56044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573</xdr:row>
      <xdr:rowOff>0</xdr:rowOff>
    </xdr:from>
    <xdr:to>
      <xdr:col>16</xdr:col>
      <xdr:colOff>490800</xdr:colOff>
      <xdr:row>604</xdr:row>
      <xdr:rowOff>68042</xdr:rowOff>
    </xdr:to>
    <xdr:pic>
      <xdr:nvPicPr>
        <xdr:cNvPr id="86" name="図 85">
          <a:extLst>
            <a:ext uri="{FF2B5EF4-FFF2-40B4-BE49-F238E27FC236}">
              <a16:creationId xmlns:a16="http://schemas.microsoft.com/office/drawing/2014/main" id="{8CB130CE-B997-4F06-9DFD-C3F8270598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916906" y="102334219"/>
          <a:ext cx="11075457" cy="56044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605</xdr:row>
      <xdr:rowOff>0</xdr:rowOff>
    </xdr:from>
    <xdr:to>
      <xdr:col>16</xdr:col>
      <xdr:colOff>490800</xdr:colOff>
      <xdr:row>636</xdr:row>
      <xdr:rowOff>68042</xdr:rowOff>
    </xdr:to>
    <xdr:pic>
      <xdr:nvPicPr>
        <xdr:cNvPr id="88" name="図 87">
          <a:extLst>
            <a:ext uri="{FF2B5EF4-FFF2-40B4-BE49-F238E27FC236}">
              <a16:creationId xmlns:a16="http://schemas.microsoft.com/office/drawing/2014/main" id="{CAA4A68E-EB6D-4976-86E7-6EE1557F2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916906" y="108049219"/>
          <a:ext cx="11075457" cy="56044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637</xdr:row>
      <xdr:rowOff>0</xdr:rowOff>
    </xdr:from>
    <xdr:to>
      <xdr:col>16</xdr:col>
      <xdr:colOff>490800</xdr:colOff>
      <xdr:row>668</xdr:row>
      <xdr:rowOff>68042</xdr:rowOff>
    </xdr:to>
    <xdr:pic>
      <xdr:nvPicPr>
        <xdr:cNvPr id="90" name="図 89">
          <a:extLst>
            <a:ext uri="{FF2B5EF4-FFF2-40B4-BE49-F238E27FC236}">
              <a16:creationId xmlns:a16="http://schemas.microsoft.com/office/drawing/2014/main" id="{731F1F96-A282-4CDD-AB6D-939DC0E75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916906" y="113764219"/>
          <a:ext cx="11075457" cy="56044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669</xdr:row>
      <xdr:rowOff>0</xdr:rowOff>
    </xdr:from>
    <xdr:to>
      <xdr:col>16</xdr:col>
      <xdr:colOff>490800</xdr:colOff>
      <xdr:row>700</xdr:row>
      <xdr:rowOff>68042</xdr:rowOff>
    </xdr:to>
    <xdr:pic>
      <xdr:nvPicPr>
        <xdr:cNvPr id="92" name="図 91">
          <a:extLst>
            <a:ext uri="{FF2B5EF4-FFF2-40B4-BE49-F238E27FC236}">
              <a16:creationId xmlns:a16="http://schemas.microsoft.com/office/drawing/2014/main" id="{6B6CFF9E-0B9E-4328-A2E1-245F3C4B2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916906" y="119479219"/>
          <a:ext cx="11075457" cy="5604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4"/>
  <sheetViews>
    <sheetView tabSelected="1" zoomScale="101" zoomScaleNormal="101" workbookViewId="0">
      <selection activeCell="U65" sqref="U65"/>
    </sheetView>
  </sheetViews>
  <sheetFormatPr defaultRowHeight="18.75" x14ac:dyDescent="0.4"/>
  <cols>
    <col min="1" max="1" width="4.375" customWidth="1"/>
    <col min="2" max="2" width="10.875" customWidth="1"/>
    <col min="3" max="3" width="4.375" customWidth="1"/>
    <col min="4" max="4" width="4.625" customWidth="1"/>
    <col min="5" max="5" width="4.5" customWidth="1"/>
    <col min="6" max="6" width="3.625" customWidth="1"/>
    <col min="7" max="9" width="8.625" customWidth="1"/>
    <col min="10" max="12" width="6.625" customWidth="1"/>
    <col min="13" max="13" width="7.5" customWidth="1"/>
    <col min="14" max="14" width="8.375" customWidth="1"/>
    <col min="15" max="15" width="6.625" customWidth="1"/>
    <col min="16" max="16" width="4.625" style="44" customWidth="1"/>
    <col min="17" max="17" width="4.125" style="44" customWidth="1"/>
    <col min="18" max="18" width="2.5" customWidth="1"/>
    <col min="19" max="19" width="3.625" customWidth="1"/>
    <col min="20" max="20" width="3.75" customWidth="1"/>
  </cols>
  <sheetData>
    <row r="1" spans="1:21" x14ac:dyDescent="0.4">
      <c r="A1" s="1" t="s">
        <v>7</v>
      </c>
      <c r="C1" t="s">
        <v>44</v>
      </c>
    </row>
    <row r="2" spans="1:21" x14ac:dyDescent="0.4">
      <c r="A2" s="1" t="s">
        <v>8</v>
      </c>
      <c r="C2" t="s">
        <v>45</v>
      </c>
    </row>
    <row r="3" spans="1:21" x14ac:dyDescent="0.4">
      <c r="A3" s="1" t="s">
        <v>10</v>
      </c>
      <c r="C3" s="22">
        <v>100000</v>
      </c>
    </row>
    <row r="4" spans="1:21" x14ac:dyDescent="0.4">
      <c r="A4" s="1" t="s">
        <v>11</v>
      </c>
      <c r="C4" s="22" t="s">
        <v>13</v>
      </c>
    </row>
    <row r="5" spans="1:21" ht="19.5" thickBot="1" x14ac:dyDescent="0.45">
      <c r="A5" s="1" t="s">
        <v>12</v>
      </c>
      <c r="C5" s="22" t="s">
        <v>33</v>
      </c>
    </row>
    <row r="6" spans="1:21" ht="19.5" thickBot="1" x14ac:dyDescent="0.45">
      <c r="A6" s="17" t="s">
        <v>0</v>
      </c>
      <c r="B6" s="17" t="s">
        <v>1</v>
      </c>
      <c r="C6" s="17" t="s">
        <v>1</v>
      </c>
      <c r="D6" s="33" t="s">
        <v>24</v>
      </c>
      <c r="E6" s="18"/>
      <c r="F6" s="19"/>
      <c r="G6" s="105" t="s">
        <v>3</v>
      </c>
      <c r="H6" s="106"/>
      <c r="I6" s="112"/>
      <c r="J6" s="105" t="s">
        <v>22</v>
      </c>
      <c r="K6" s="106"/>
      <c r="L6" s="112"/>
      <c r="M6" s="105" t="s">
        <v>23</v>
      </c>
      <c r="N6" s="106"/>
      <c r="O6" s="112"/>
    </row>
    <row r="7" spans="1:21" ht="19.5" thickBot="1" x14ac:dyDescent="0.45">
      <c r="A7" s="20"/>
      <c r="B7" s="20" t="s">
        <v>2</v>
      </c>
      <c r="C7" s="37" t="s">
        <v>28</v>
      </c>
      <c r="D7" s="7">
        <v>1.27</v>
      </c>
      <c r="E7" s="8">
        <v>1.5</v>
      </c>
      <c r="F7" s="9">
        <v>2</v>
      </c>
      <c r="G7" s="7">
        <v>1.27</v>
      </c>
      <c r="H7" s="8">
        <v>1.5</v>
      </c>
      <c r="I7" s="9">
        <v>2</v>
      </c>
      <c r="J7" s="7">
        <v>1.27</v>
      </c>
      <c r="K7" s="8">
        <v>1.5</v>
      </c>
      <c r="L7" s="9">
        <v>2</v>
      </c>
      <c r="M7" s="7">
        <v>1.27</v>
      </c>
      <c r="N7" s="8">
        <v>1.5</v>
      </c>
      <c r="O7" s="9">
        <v>2</v>
      </c>
      <c r="P7" s="47" t="s">
        <v>35</v>
      </c>
      <c r="Q7" s="45" t="s">
        <v>36</v>
      </c>
      <c r="R7" s="46"/>
      <c r="S7" s="3"/>
      <c r="T7" s="3"/>
      <c r="U7" s="3"/>
    </row>
    <row r="8" spans="1:21" ht="19.5" thickBot="1" x14ac:dyDescent="0.45">
      <c r="A8" s="21" t="s">
        <v>9</v>
      </c>
      <c r="B8" s="6"/>
      <c r="C8" s="34"/>
      <c r="D8" s="11"/>
      <c r="E8" s="10"/>
      <c r="F8" s="12"/>
      <c r="G8" s="13">
        <f>C3</f>
        <v>100000</v>
      </c>
      <c r="H8" s="14">
        <f>C3</f>
        <v>100000</v>
      </c>
      <c r="I8" s="15">
        <f>C3</f>
        <v>100000</v>
      </c>
      <c r="J8" s="109" t="s">
        <v>22</v>
      </c>
      <c r="K8" s="110"/>
      <c r="L8" s="111"/>
      <c r="M8" s="109"/>
      <c r="N8" s="110"/>
      <c r="O8" s="111"/>
      <c r="P8" s="48" t="s">
        <v>37</v>
      </c>
      <c r="Q8" s="2" t="s">
        <v>43</v>
      </c>
      <c r="R8" s="5"/>
      <c r="S8" s="3"/>
      <c r="T8" s="3"/>
      <c r="U8" s="3"/>
    </row>
    <row r="9" spans="1:21" x14ac:dyDescent="0.4">
      <c r="A9" s="4">
        <v>1</v>
      </c>
      <c r="B9" s="49">
        <v>44056</v>
      </c>
      <c r="C9" s="50">
        <v>1</v>
      </c>
      <c r="D9" s="51">
        <v>-1</v>
      </c>
      <c r="E9" s="52">
        <v>-1</v>
      </c>
      <c r="F9" s="53">
        <v>-1</v>
      </c>
      <c r="G9" s="54">
        <f>IF(D9="","",G8+M9)</f>
        <v>97000</v>
      </c>
      <c r="H9" s="54">
        <f t="shared" ref="H9" si="0">IF(E9="","",H8+N9)</f>
        <v>97000</v>
      </c>
      <c r="I9" s="54">
        <f t="shared" ref="I9" si="1">IF(F9="","",I8+O9)</f>
        <v>97000</v>
      </c>
      <c r="J9" s="55">
        <f>IF(G8="","",G8*0.03)</f>
        <v>3000</v>
      </c>
      <c r="K9" s="56">
        <f>IF(H8="","",H8*0.03)</f>
        <v>3000</v>
      </c>
      <c r="L9" s="57">
        <f>IF(I8="","",I8*0.03)</f>
        <v>3000</v>
      </c>
      <c r="M9" s="55">
        <f>IF(D9="","",J9*D9)</f>
        <v>-3000</v>
      </c>
      <c r="N9" s="56">
        <f>IF(E9="","",K9*E9)</f>
        <v>-3000</v>
      </c>
      <c r="O9" s="57">
        <f>IF(F9="","",L9*F9)</f>
        <v>-3000</v>
      </c>
      <c r="P9" s="58">
        <v>1</v>
      </c>
      <c r="Q9" s="59">
        <v>1</v>
      </c>
      <c r="R9" s="60"/>
      <c r="S9" s="16"/>
      <c r="T9" s="98"/>
      <c r="U9" s="3"/>
    </row>
    <row r="10" spans="1:21" x14ac:dyDescent="0.4">
      <c r="A10" s="4">
        <v>2</v>
      </c>
      <c r="B10" s="61">
        <v>44083</v>
      </c>
      <c r="C10" s="62">
        <v>-1</v>
      </c>
      <c r="D10" s="63">
        <v>1.27</v>
      </c>
      <c r="E10" s="64">
        <v>1.5</v>
      </c>
      <c r="F10" s="42">
        <v>-1</v>
      </c>
      <c r="G10" s="54">
        <f t="shared" ref="G10:G42" si="2">IF(D10="","",G9+M10)</f>
        <v>100695.7</v>
      </c>
      <c r="H10" s="54">
        <f t="shared" ref="H10:H42" si="3">IF(E10="","",H9+N10)</f>
        <v>101365</v>
      </c>
      <c r="I10" s="54">
        <f t="shared" ref="I10:I42" si="4">IF(F10="","",I9+O10)</f>
        <v>94090</v>
      </c>
      <c r="J10" s="65">
        <f t="shared" ref="J10:J12" si="5">IF(G9="","",G9*0.03)</f>
        <v>2910</v>
      </c>
      <c r="K10" s="66">
        <f t="shared" ref="K10:K12" si="6">IF(H9="","",H9*0.03)</f>
        <v>2910</v>
      </c>
      <c r="L10" s="67">
        <f t="shared" ref="L10:L12" si="7">IF(I9="","",I9*0.03)</f>
        <v>2910</v>
      </c>
      <c r="M10" s="65">
        <f t="shared" ref="M10:M12" si="8">IF(D10="","",J10*D10)</f>
        <v>3695.7000000000003</v>
      </c>
      <c r="N10" s="66">
        <f t="shared" ref="N10:N12" si="9">IF(E10="","",K10*E10)</f>
        <v>4365</v>
      </c>
      <c r="O10" s="67">
        <f t="shared" ref="O10:O12" si="10">IF(F10="","",L10*F10)</f>
        <v>-2910</v>
      </c>
      <c r="P10" s="96">
        <v>-1</v>
      </c>
      <c r="Q10" s="59">
        <v>1</v>
      </c>
      <c r="R10" s="60"/>
      <c r="S10" s="16"/>
      <c r="T10" s="3"/>
      <c r="U10" s="3"/>
    </row>
    <row r="11" spans="1:21" x14ac:dyDescent="0.4">
      <c r="A11" s="4">
        <v>3</v>
      </c>
      <c r="B11" s="61">
        <v>44091</v>
      </c>
      <c r="C11" s="62">
        <v>-1</v>
      </c>
      <c r="D11" s="63">
        <v>-1</v>
      </c>
      <c r="E11" s="64">
        <v>-1</v>
      </c>
      <c r="F11" s="42">
        <v>-1</v>
      </c>
      <c r="G11" s="54">
        <f t="shared" si="2"/>
        <v>97674.828999999998</v>
      </c>
      <c r="H11" s="54">
        <f t="shared" si="3"/>
        <v>98324.05</v>
      </c>
      <c r="I11" s="54">
        <f t="shared" si="4"/>
        <v>91267.3</v>
      </c>
      <c r="J11" s="65">
        <f t="shared" si="5"/>
        <v>3020.8709999999996</v>
      </c>
      <c r="K11" s="66">
        <f t="shared" si="6"/>
        <v>3040.95</v>
      </c>
      <c r="L11" s="67">
        <f t="shared" si="7"/>
        <v>2822.7</v>
      </c>
      <c r="M11" s="65">
        <f t="shared" si="8"/>
        <v>-3020.8709999999996</v>
      </c>
      <c r="N11" s="66">
        <f t="shared" si="9"/>
        <v>-3040.95</v>
      </c>
      <c r="O11" s="67">
        <f t="shared" si="10"/>
        <v>-2822.7</v>
      </c>
      <c r="P11" s="96">
        <v>-1</v>
      </c>
      <c r="Q11" s="59">
        <v>1</v>
      </c>
      <c r="R11" s="60"/>
      <c r="S11" s="16"/>
      <c r="T11" s="98"/>
      <c r="U11" s="3"/>
    </row>
    <row r="12" spans="1:21" x14ac:dyDescent="0.4">
      <c r="A12" s="4">
        <v>4</v>
      </c>
      <c r="B12" s="61">
        <v>44096</v>
      </c>
      <c r="C12" s="62">
        <v>1</v>
      </c>
      <c r="D12" s="63">
        <v>1</v>
      </c>
      <c r="E12" s="64">
        <v>1.27</v>
      </c>
      <c r="F12" s="42">
        <v>-1</v>
      </c>
      <c r="G12" s="54">
        <f t="shared" si="2"/>
        <v>100605.07386999999</v>
      </c>
      <c r="H12" s="54">
        <f t="shared" si="3"/>
        <v>102070.196305</v>
      </c>
      <c r="I12" s="54">
        <f t="shared" si="4"/>
        <v>88529.281000000003</v>
      </c>
      <c r="J12" s="65">
        <f t="shared" si="5"/>
        <v>2930.24487</v>
      </c>
      <c r="K12" s="66">
        <f t="shared" si="6"/>
        <v>2949.7215000000001</v>
      </c>
      <c r="L12" s="67">
        <f t="shared" si="7"/>
        <v>2738.0189999999998</v>
      </c>
      <c r="M12" s="65">
        <f t="shared" si="8"/>
        <v>2930.24487</v>
      </c>
      <c r="N12" s="66">
        <f t="shared" si="9"/>
        <v>3746.1463050000002</v>
      </c>
      <c r="O12" s="67">
        <f t="shared" si="10"/>
        <v>-2738.0189999999998</v>
      </c>
      <c r="P12" s="96">
        <v>1</v>
      </c>
      <c r="Q12" s="97">
        <v>1</v>
      </c>
      <c r="R12" s="60"/>
      <c r="S12" s="3"/>
      <c r="T12" s="3"/>
      <c r="U12" s="3"/>
    </row>
    <row r="13" spans="1:21" x14ac:dyDescent="0.4">
      <c r="A13" s="4">
        <v>5</v>
      </c>
      <c r="B13" s="61">
        <v>44096</v>
      </c>
      <c r="C13" s="62">
        <v>-1</v>
      </c>
      <c r="D13" s="63">
        <v>1.27</v>
      </c>
      <c r="E13" s="64">
        <v>-1</v>
      </c>
      <c r="F13" s="42">
        <v>-1</v>
      </c>
      <c r="G13" s="54">
        <f t="shared" si="2"/>
        <v>104438.12718444699</v>
      </c>
      <c r="H13" s="54">
        <f t="shared" si="3"/>
        <v>99008.090415850005</v>
      </c>
      <c r="I13" s="54">
        <f t="shared" si="4"/>
        <v>85873.402570000006</v>
      </c>
      <c r="J13" s="65">
        <f t="shared" ref="J13:J58" si="11">IF(G12="","",G12*0.03)</f>
        <v>3018.1522160999998</v>
      </c>
      <c r="K13" s="66">
        <f t="shared" ref="K13:K58" si="12">IF(H12="","",H12*0.03)</f>
        <v>3062.1058891500002</v>
      </c>
      <c r="L13" s="67">
        <f t="shared" ref="L13:L58" si="13">IF(I12="","",I12*0.03)</f>
        <v>2655.8784300000002</v>
      </c>
      <c r="M13" s="65">
        <f t="shared" ref="M13:M58" si="14">IF(D13="","",J13*D13)</f>
        <v>3833.0533144469996</v>
      </c>
      <c r="N13" s="66">
        <f t="shared" ref="N13:N58" si="15">IF(E13="","",K13*E13)</f>
        <v>-3062.1058891500002</v>
      </c>
      <c r="O13" s="67">
        <f t="shared" ref="O13:O58" si="16">IF(F13="","",L13*F13)</f>
        <v>-2655.8784300000002</v>
      </c>
      <c r="P13" s="58">
        <v>-1</v>
      </c>
      <c r="Q13" s="97">
        <v>1</v>
      </c>
      <c r="R13" s="60"/>
      <c r="S13" s="16"/>
      <c r="T13" s="3"/>
      <c r="U13" s="3"/>
    </row>
    <row r="14" spans="1:21" x14ac:dyDescent="0.4">
      <c r="A14" s="4">
        <v>6</v>
      </c>
      <c r="B14" s="61">
        <v>44097</v>
      </c>
      <c r="C14" s="62">
        <v>1</v>
      </c>
      <c r="D14" s="63">
        <v>1.27</v>
      </c>
      <c r="E14" s="64">
        <v>1.5</v>
      </c>
      <c r="F14" s="43">
        <v>2</v>
      </c>
      <c r="G14" s="54">
        <f t="shared" si="2"/>
        <v>108417.21983017442</v>
      </c>
      <c r="H14" s="54">
        <f t="shared" si="3"/>
        <v>103463.45448456326</v>
      </c>
      <c r="I14" s="54">
        <f t="shared" si="4"/>
        <v>91025.806724200011</v>
      </c>
      <c r="J14" s="65">
        <f t="shared" si="11"/>
        <v>3133.1438155334095</v>
      </c>
      <c r="K14" s="66">
        <f t="shared" si="12"/>
        <v>2970.2427124755</v>
      </c>
      <c r="L14" s="67">
        <f t="shared" si="13"/>
        <v>2576.2020771000002</v>
      </c>
      <c r="M14" s="65">
        <f t="shared" si="14"/>
        <v>3979.09264572743</v>
      </c>
      <c r="N14" s="66">
        <f t="shared" si="15"/>
        <v>4455.3640687132502</v>
      </c>
      <c r="O14" s="67">
        <f t="shared" si="16"/>
        <v>5152.4041542000004</v>
      </c>
      <c r="P14" s="96">
        <v>1</v>
      </c>
      <c r="Q14" s="59">
        <v>-1</v>
      </c>
      <c r="R14" s="60"/>
      <c r="S14" s="16"/>
      <c r="T14" s="3"/>
      <c r="U14" s="3"/>
    </row>
    <row r="15" spans="1:21" x14ac:dyDescent="0.4">
      <c r="A15" s="4">
        <v>7</v>
      </c>
      <c r="B15" s="61">
        <v>44102</v>
      </c>
      <c r="C15" s="62">
        <v>-1</v>
      </c>
      <c r="D15" s="63">
        <v>-1</v>
      </c>
      <c r="E15" s="64">
        <v>-1</v>
      </c>
      <c r="F15" s="42">
        <v>-1</v>
      </c>
      <c r="G15" s="54">
        <f t="shared" si="2"/>
        <v>105164.70323526919</v>
      </c>
      <c r="H15" s="54">
        <f t="shared" si="3"/>
        <v>100359.55085002637</v>
      </c>
      <c r="I15" s="54">
        <f t="shared" si="4"/>
        <v>88295.032522474008</v>
      </c>
      <c r="J15" s="65">
        <f t="shared" si="11"/>
        <v>3252.5165949052325</v>
      </c>
      <c r="K15" s="66">
        <f t="shared" si="12"/>
        <v>3103.9036345368977</v>
      </c>
      <c r="L15" s="67">
        <f t="shared" si="13"/>
        <v>2730.7742017260002</v>
      </c>
      <c r="M15" s="65">
        <f t="shared" si="14"/>
        <v>-3252.5165949052325</v>
      </c>
      <c r="N15" s="66">
        <f t="shared" si="15"/>
        <v>-3103.9036345368977</v>
      </c>
      <c r="O15" s="67">
        <f t="shared" si="16"/>
        <v>-2730.7742017260002</v>
      </c>
      <c r="P15" s="58">
        <v>1</v>
      </c>
      <c r="Q15" s="59">
        <v>1</v>
      </c>
      <c r="R15" s="60"/>
      <c r="S15" s="3"/>
      <c r="T15" s="3"/>
      <c r="U15" s="3"/>
    </row>
    <row r="16" spans="1:21" x14ac:dyDescent="0.4">
      <c r="A16" s="4">
        <v>8</v>
      </c>
      <c r="B16" s="61">
        <v>44103</v>
      </c>
      <c r="C16" s="62">
        <v>1</v>
      </c>
      <c r="D16" s="63">
        <v>-1</v>
      </c>
      <c r="E16" s="64">
        <v>-1</v>
      </c>
      <c r="F16" s="42">
        <v>-1</v>
      </c>
      <c r="G16" s="54">
        <f t="shared" si="2"/>
        <v>102009.76213821111</v>
      </c>
      <c r="H16" s="54">
        <f t="shared" si="3"/>
        <v>97348.764324525575</v>
      </c>
      <c r="I16" s="54">
        <f t="shared" si="4"/>
        <v>85646.181546799795</v>
      </c>
      <c r="J16" s="65">
        <f t="shared" si="11"/>
        <v>3154.9410970580757</v>
      </c>
      <c r="K16" s="66">
        <f t="shared" si="12"/>
        <v>3010.786525500791</v>
      </c>
      <c r="L16" s="67">
        <f t="shared" si="13"/>
        <v>2648.8509756742201</v>
      </c>
      <c r="M16" s="65">
        <f t="shared" si="14"/>
        <v>-3154.9410970580757</v>
      </c>
      <c r="N16" s="66">
        <f t="shared" si="15"/>
        <v>-3010.786525500791</v>
      </c>
      <c r="O16" s="67">
        <f t="shared" si="16"/>
        <v>-2648.8509756742201</v>
      </c>
      <c r="P16" s="96">
        <v>1</v>
      </c>
      <c r="Q16" s="97">
        <v>1</v>
      </c>
      <c r="R16" s="60"/>
      <c r="S16" s="3"/>
      <c r="T16" s="3"/>
      <c r="U16" s="3"/>
    </row>
    <row r="17" spans="1:21" x14ac:dyDescent="0.4">
      <c r="A17" s="4">
        <v>9</v>
      </c>
      <c r="B17" s="61">
        <v>44123</v>
      </c>
      <c r="C17" s="62">
        <v>-1</v>
      </c>
      <c r="D17" s="63">
        <v>1.27</v>
      </c>
      <c r="E17" s="64">
        <v>1.5</v>
      </c>
      <c r="F17" s="43">
        <v>2</v>
      </c>
      <c r="G17" s="54">
        <f t="shared" si="2"/>
        <v>105896.33407567695</v>
      </c>
      <c r="H17" s="54">
        <f t="shared" si="3"/>
        <v>101729.45871912922</v>
      </c>
      <c r="I17" s="54">
        <f t="shared" si="4"/>
        <v>90784.952439607776</v>
      </c>
      <c r="J17" s="65">
        <f t="shared" si="11"/>
        <v>3060.2928641463332</v>
      </c>
      <c r="K17" s="66">
        <f t="shared" si="12"/>
        <v>2920.4629297357669</v>
      </c>
      <c r="L17" s="67">
        <f t="shared" si="13"/>
        <v>2569.3854464039937</v>
      </c>
      <c r="M17" s="65">
        <f t="shared" si="14"/>
        <v>3886.5719374658433</v>
      </c>
      <c r="N17" s="66">
        <f t="shared" si="15"/>
        <v>4380.6943946036499</v>
      </c>
      <c r="O17" s="67">
        <f t="shared" si="16"/>
        <v>5138.7708928079874</v>
      </c>
      <c r="P17" s="96">
        <v>-1</v>
      </c>
      <c r="Q17" s="97">
        <v>-1</v>
      </c>
      <c r="R17" s="60"/>
      <c r="S17" s="3"/>
      <c r="T17" s="3"/>
      <c r="U17" s="3"/>
    </row>
    <row r="18" spans="1:21" x14ac:dyDescent="0.4">
      <c r="A18" s="4">
        <v>10</v>
      </c>
      <c r="B18" s="61">
        <v>44134</v>
      </c>
      <c r="C18" s="62">
        <v>1</v>
      </c>
      <c r="D18" s="63">
        <v>1.27</v>
      </c>
      <c r="E18" s="64">
        <v>1.5</v>
      </c>
      <c r="F18" s="42">
        <v>2</v>
      </c>
      <c r="G18" s="54">
        <f t="shared" si="2"/>
        <v>109930.98440396023</v>
      </c>
      <c r="H18" s="54">
        <f t="shared" si="3"/>
        <v>106307.28436149003</v>
      </c>
      <c r="I18" s="54">
        <f t="shared" si="4"/>
        <v>96232.049585984249</v>
      </c>
      <c r="J18" s="65">
        <f t="shared" si="11"/>
        <v>3176.8900222703082</v>
      </c>
      <c r="K18" s="66">
        <f t="shared" si="12"/>
        <v>3051.8837615738767</v>
      </c>
      <c r="L18" s="67">
        <f t="shared" si="13"/>
        <v>2723.5485731882331</v>
      </c>
      <c r="M18" s="65">
        <f t="shared" si="14"/>
        <v>4034.6503282832914</v>
      </c>
      <c r="N18" s="66">
        <f t="shared" si="15"/>
        <v>4577.8256423608145</v>
      </c>
      <c r="O18" s="67">
        <f t="shared" si="16"/>
        <v>5447.0971463764663</v>
      </c>
      <c r="P18" s="96">
        <v>1</v>
      </c>
      <c r="Q18" s="97">
        <v>1</v>
      </c>
      <c r="R18" s="60"/>
      <c r="S18" s="3"/>
      <c r="T18" s="3"/>
      <c r="U18" s="3"/>
    </row>
    <row r="19" spans="1:21" x14ac:dyDescent="0.4">
      <c r="A19" s="4">
        <v>11</v>
      </c>
      <c r="B19" s="61">
        <v>44138</v>
      </c>
      <c r="C19" s="62">
        <v>-1</v>
      </c>
      <c r="D19" s="63">
        <v>-1</v>
      </c>
      <c r="E19" s="64">
        <v>-1</v>
      </c>
      <c r="F19" s="42">
        <v>-1</v>
      </c>
      <c r="G19" s="54">
        <f t="shared" si="2"/>
        <v>106633.05487184142</v>
      </c>
      <c r="H19" s="54">
        <f t="shared" si="3"/>
        <v>103118.06583064533</v>
      </c>
      <c r="I19" s="54">
        <f t="shared" si="4"/>
        <v>93345.088098404725</v>
      </c>
      <c r="J19" s="65">
        <f t="shared" si="11"/>
        <v>3297.9295321188069</v>
      </c>
      <c r="K19" s="66">
        <f t="shared" si="12"/>
        <v>3189.218530844701</v>
      </c>
      <c r="L19" s="67">
        <f t="shared" si="13"/>
        <v>2886.9614875795273</v>
      </c>
      <c r="M19" s="65">
        <f t="shared" si="14"/>
        <v>-3297.9295321188069</v>
      </c>
      <c r="N19" s="66">
        <f t="shared" si="15"/>
        <v>-3189.218530844701</v>
      </c>
      <c r="O19" s="67">
        <f t="shared" si="16"/>
        <v>-2886.9614875795273</v>
      </c>
      <c r="P19" s="96">
        <v>-1</v>
      </c>
      <c r="Q19" s="59">
        <v>1</v>
      </c>
      <c r="R19" s="60"/>
      <c r="S19" s="3"/>
      <c r="T19" s="3"/>
      <c r="U19" s="3"/>
    </row>
    <row r="20" spans="1:21" x14ac:dyDescent="0.4">
      <c r="A20" s="4">
        <v>12</v>
      </c>
      <c r="B20" s="61">
        <v>44139</v>
      </c>
      <c r="C20" s="62">
        <v>-1</v>
      </c>
      <c r="D20" s="63">
        <v>-1</v>
      </c>
      <c r="E20" s="64">
        <v>-1</v>
      </c>
      <c r="F20" s="42">
        <v>-1</v>
      </c>
      <c r="G20" s="54">
        <f t="shared" si="2"/>
        <v>103434.06322568617</v>
      </c>
      <c r="H20" s="54">
        <f t="shared" si="3"/>
        <v>100024.52385572597</v>
      </c>
      <c r="I20" s="54">
        <f t="shared" si="4"/>
        <v>90544.735455452581</v>
      </c>
      <c r="J20" s="65">
        <f t="shared" si="11"/>
        <v>3198.9916461552425</v>
      </c>
      <c r="K20" s="66">
        <f t="shared" si="12"/>
        <v>3093.5419749193597</v>
      </c>
      <c r="L20" s="67">
        <f t="shared" si="13"/>
        <v>2800.3526429521417</v>
      </c>
      <c r="M20" s="65">
        <f t="shared" si="14"/>
        <v>-3198.9916461552425</v>
      </c>
      <c r="N20" s="66">
        <f t="shared" si="15"/>
        <v>-3093.5419749193597</v>
      </c>
      <c r="O20" s="67">
        <f t="shared" si="16"/>
        <v>-2800.3526429521417</v>
      </c>
      <c r="P20" s="96">
        <v>-1</v>
      </c>
      <c r="Q20" s="59">
        <v>1</v>
      </c>
      <c r="R20" s="60"/>
      <c r="S20" s="3"/>
      <c r="T20" s="3"/>
      <c r="U20" s="3"/>
    </row>
    <row r="21" spans="1:21" x14ac:dyDescent="0.4">
      <c r="A21" s="4">
        <v>13</v>
      </c>
      <c r="B21" s="61">
        <v>44140</v>
      </c>
      <c r="C21" s="62">
        <v>-1</v>
      </c>
      <c r="D21" s="63">
        <v>1.27</v>
      </c>
      <c r="E21" s="64">
        <v>1.5</v>
      </c>
      <c r="F21" s="43">
        <v>2</v>
      </c>
      <c r="G21" s="54">
        <f t="shared" si="2"/>
        <v>107374.90103458482</v>
      </c>
      <c r="H21" s="54">
        <f t="shared" si="3"/>
        <v>104525.62742923365</v>
      </c>
      <c r="I21" s="54">
        <f t="shared" si="4"/>
        <v>95977.419582779738</v>
      </c>
      <c r="J21" s="65">
        <f t="shared" si="11"/>
        <v>3103.021896770585</v>
      </c>
      <c r="K21" s="66">
        <f t="shared" si="12"/>
        <v>3000.735715671779</v>
      </c>
      <c r="L21" s="67">
        <f t="shared" si="13"/>
        <v>2716.3420636635774</v>
      </c>
      <c r="M21" s="65">
        <f t="shared" si="14"/>
        <v>3940.8378088986433</v>
      </c>
      <c r="N21" s="66">
        <f t="shared" si="15"/>
        <v>4501.1035735076684</v>
      </c>
      <c r="O21" s="67">
        <f t="shared" si="16"/>
        <v>5432.6841273271548</v>
      </c>
      <c r="P21" s="96">
        <v>-1</v>
      </c>
      <c r="Q21" s="97">
        <v>-1</v>
      </c>
      <c r="R21" s="60"/>
      <c r="S21" s="3"/>
      <c r="T21" s="3"/>
      <c r="U21" s="3"/>
    </row>
    <row r="22" spans="1:21" x14ac:dyDescent="0.4">
      <c r="A22" s="4">
        <v>14</v>
      </c>
      <c r="B22" s="61">
        <v>44140</v>
      </c>
      <c r="C22" s="62">
        <v>-1</v>
      </c>
      <c r="D22" s="63">
        <v>1.27</v>
      </c>
      <c r="E22" s="64">
        <v>1.5</v>
      </c>
      <c r="F22" s="43">
        <v>2</v>
      </c>
      <c r="G22" s="54">
        <f t="shared" si="2"/>
        <v>111465.88476400251</v>
      </c>
      <c r="H22" s="54">
        <f t="shared" si="3"/>
        <v>109229.28066354916</v>
      </c>
      <c r="I22" s="54">
        <f t="shared" si="4"/>
        <v>101736.06475774653</v>
      </c>
      <c r="J22" s="65">
        <f t="shared" si="11"/>
        <v>3221.2470310375447</v>
      </c>
      <c r="K22" s="66">
        <f t="shared" si="12"/>
        <v>3135.7688228770094</v>
      </c>
      <c r="L22" s="67">
        <f t="shared" si="13"/>
        <v>2879.322587483392</v>
      </c>
      <c r="M22" s="65">
        <f t="shared" si="14"/>
        <v>4090.9837294176818</v>
      </c>
      <c r="N22" s="66">
        <f t="shared" si="15"/>
        <v>4703.6532343155141</v>
      </c>
      <c r="O22" s="67">
        <f t="shared" si="16"/>
        <v>5758.645174966784</v>
      </c>
      <c r="P22" s="96">
        <v>-1</v>
      </c>
      <c r="Q22" s="97">
        <v>-1</v>
      </c>
      <c r="R22" s="60"/>
      <c r="S22" s="3"/>
      <c r="T22" s="3"/>
      <c r="U22" s="3"/>
    </row>
    <row r="23" spans="1:21" x14ac:dyDescent="0.4">
      <c r="A23" s="4">
        <v>15</v>
      </c>
      <c r="B23" s="61">
        <v>44141</v>
      </c>
      <c r="C23" s="62">
        <v>-1</v>
      </c>
      <c r="D23" s="63">
        <v>-1</v>
      </c>
      <c r="E23" s="64">
        <v>-1</v>
      </c>
      <c r="F23" s="42">
        <v>-1</v>
      </c>
      <c r="G23" s="54">
        <f t="shared" si="2"/>
        <v>108121.90822108243</v>
      </c>
      <c r="H23" s="54">
        <f t="shared" si="3"/>
        <v>105952.40224364269</v>
      </c>
      <c r="I23" s="54">
        <f t="shared" si="4"/>
        <v>98683.982815014126</v>
      </c>
      <c r="J23" s="65">
        <f t="shared" si="11"/>
        <v>3343.9765429200752</v>
      </c>
      <c r="K23" s="66">
        <f t="shared" si="12"/>
        <v>3276.8784199064744</v>
      </c>
      <c r="L23" s="67">
        <f t="shared" si="13"/>
        <v>3052.0819427323959</v>
      </c>
      <c r="M23" s="65">
        <f t="shared" si="14"/>
        <v>-3343.9765429200752</v>
      </c>
      <c r="N23" s="66">
        <f t="shared" si="15"/>
        <v>-3276.8784199064744</v>
      </c>
      <c r="O23" s="67">
        <f t="shared" si="16"/>
        <v>-3052.0819427323959</v>
      </c>
      <c r="P23" s="96">
        <v>-1</v>
      </c>
      <c r="Q23" s="59">
        <v>1</v>
      </c>
      <c r="R23" s="60"/>
      <c r="S23" s="3"/>
      <c r="T23" s="3"/>
      <c r="U23" s="3"/>
    </row>
    <row r="24" spans="1:21" x14ac:dyDescent="0.4">
      <c r="A24" s="4">
        <v>16</v>
      </c>
      <c r="B24" s="61">
        <v>44141</v>
      </c>
      <c r="C24" s="62">
        <v>-1</v>
      </c>
      <c r="D24" s="63">
        <v>1.27</v>
      </c>
      <c r="E24" s="64">
        <v>1.5</v>
      </c>
      <c r="F24" s="43">
        <v>2</v>
      </c>
      <c r="G24" s="54">
        <f t="shared" si="2"/>
        <v>112241.35292430567</v>
      </c>
      <c r="H24" s="54">
        <f t="shared" si="3"/>
        <v>110720.26034460661</v>
      </c>
      <c r="I24" s="54">
        <f t="shared" si="4"/>
        <v>104605.02178391497</v>
      </c>
      <c r="J24" s="65">
        <f t="shared" si="11"/>
        <v>3243.6572466324728</v>
      </c>
      <c r="K24" s="66">
        <f t="shared" si="12"/>
        <v>3178.5720673092806</v>
      </c>
      <c r="L24" s="67">
        <f t="shared" si="13"/>
        <v>2960.5194844504235</v>
      </c>
      <c r="M24" s="65">
        <f t="shared" si="14"/>
        <v>4119.4447032232401</v>
      </c>
      <c r="N24" s="66">
        <f t="shared" si="15"/>
        <v>4767.8581009639211</v>
      </c>
      <c r="O24" s="67">
        <f t="shared" si="16"/>
        <v>5921.0389689008471</v>
      </c>
      <c r="P24" s="96">
        <v>-1</v>
      </c>
      <c r="Q24" s="59">
        <v>1</v>
      </c>
      <c r="R24" s="60"/>
      <c r="S24" s="3"/>
      <c r="T24" s="3"/>
      <c r="U24" s="3"/>
    </row>
    <row r="25" spans="1:21" x14ac:dyDescent="0.4">
      <c r="A25" s="4">
        <v>17</v>
      </c>
      <c r="B25" s="61">
        <v>44146</v>
      </c>
      <c r="C25" s="62">
        <v>1</v>
      </c>
      <c r="D25" s="63">
        <v>-1</v>
      </c>
      <c r="E25" s="64">
        <v>-1</v>
      </c>
      <c r="F25" s="42">
        <v>-1</v>
      </c>
      <c r="G25" s="54">
        <f t="shared" si="2"/>
        <v>108874.11233657649</v>
      </c>
      <c r="H25" s="54">
        <f t="shared" si="3"/>
        <v>107398.6525342684</v>
      </c>
      <c r="I25" s="54">
        <f t="shared" si="4"/>
        <v>101466.87113039751</v>
      </c>
      <c r="J25" s="65">
        <f t="shared" si="11"/>
        <v>3367.2405877291699</v>
      </c>
      <c r="K25" s="66">
        <f t="shared" si="12"/>
        <v>3321.6078103381979</v>
      </c>
      <c r="L25" s="67">
        <f t="shared" si="13"/>
        <v>3138.150653517449</v>
      </c>
      <c r="M25" s="65">
        <f t="shared" si="14"/>
        <v>-3367.2405877291699</v>
      </c>
      <c r="N25" s="66">
        <f t="shared" si="15"/>
        <v>-3321.6078103381979</v>
      </c>
      <c r="O25" s="67">
        <f t="shared" si="16"/>
        <v>-3138.150653517449</v>
      </c>
      <c r="P25" s="96">
        <v>1</v>
      </c>
      <c r="Q25" s="97">
        <v>1</v>
      </c>
      <c r="R25" s="60"/>
      <c r="S25" s="3"/>
      <c r="T25" s="3"/>
      <c r="U25" s="3"/>
    </row>
    <row r="26" spans="1:21" x14ac:dyDescent="0.4">
      <c r="A26" s="4">
        <v>18</v>
      </c>
      <c r="B26" s="61">
        <v>44153</v>
      </c>
      <c r="C26" s="62">
        <v>1</v>
      </c>
      <c r="D26" s="63">
        <v>-1</v>
      </c>
      <c r="E26" s="64">
        <v>-1</v>
      </c>
      <c r="F26" s="42">
        <v>-1</v>
      </c>
      <c r="G26" s="54">
        <f t="shared" si="2"/>
        <v>105607.88896647919</v>
      </c>
      <c r="H26" s="54">
        <f t="shared" si="3"/>
        <v>104176.69295824035</v>
      </c>
      <c r="I26" s="54">
        <f t="shared" si="4"/>
        <v>98422.864996485587</v>
      </c>
      <c r="J26" s="65">
        <f t="shared" si="11"/>
        <v>3266.2233700972947</v>
      </c>
      <c r="K26" s="66">
        <f t="shared" si="12"/>
        <v>3221.9595760280522</v>
      </c>
      <c r="L26" s="67">
        <f t="shared" si="13"/>
        <v>3044.0061339119252</v>
      </c>
      <c r="M26" s="65">
        <f t="shared" si="14"/>
        <v>-3266.2233700972947</v>
      </c>
      <c r="N26" s="66">
        <f t="shared" si="15"/>
        <v>-3221.9595760280522</v>
      </c>
      <c r="O26" s="67">
        <f t="shared" si="16"/>
        <v>-3044.0061339119252</v>
      </c>
      <c r="P26" s="58">
        <v>-1</v>
      </c>
      <c r="Q26" s="97">
        <v>1</v>
      </c>
      <c r="R26" s="60"/>
      <c r="S26" s="3"/>
      <c r="T26" s="3"/>
      <c r="U26" s="3"/>
    </row>
    <row r="27" spans="1:21" x14ac:dyDescent="0.4">
      <c r="A27" s="4">
        <v>19</v>
      </c>
      <c r="B27" s="61">
        <v>44165</v>
      </c>
      <c r="C27" s="62">
        <v>1</v>
      </c>
      <c r="D27" s="63">
        <v>1.27</v>
      </c>
      <c r="E27" s="64">
        <v>1.5</v>
      </c>
      <c r="F27" s="42">
        <v>-1</v>
      </c>
      <c r="G27" s="54">
        <f t="shared" si="2"/>
        <v>109631.54953610204</v>
      </c>
      <c r="H27" s="54">
        <f t="shared" si="3"/>
        <v>108864.64414136118</v>
      </c>
      <c r="I27" s="54">
        <f t="shared" si="4"/>
        <v>95470.179046591016</v>
      </c>
      <c r="J27" s="65">
        <f t="shared" si="11"/>
        <v>3168.2366689943756</v>
      </c>
      <c r="K27" s="66">
        <f t="shared" si="12"/>
        <v>3125.3007887472104</v>
      </c>
      <c r="L27" s="67">
        <f t="shared" si="13"/>
        <v>2952.6859498945673</v>
      </c>
      <c r="M27" s="65">
        <f t="shared" si="14"/>
        <v>4023.6605696228571</v>
      </c>
      <c r="N27" s="66">
        <f t="shared" si="15"/>
        <v>4687.9511831208156</v>
      </c>
      <c r="O27" s="67">
        <f t="shared" si="16"/>
        <v>-2952.6859498945673</v>
      </c>
      <c r="P27" s="96">
        <v>1</v>
      </c>
      <c r="Q27" s="97">
        <v>1</v>
      </c>
      <c r="R27" s="60"/>
      <c r="S27" s="3"/>
      <c r="T27" s="3"/>
      <c r="U27" s="3"/>
    </row>
    <row r="28" spans="1:21" x14ac:dyDescent="0.4">
      <c r="A28" s="4">
        <v>20</v>
      </c>
      <c r="B28" s="61">
        <v>44169</v>
      </c>
      <c r="C28" s="62">
        <v>1</v>
      </c>
      <c r="D28" s="63">
        <v>1.27</v>
      </c>
      <c r="E28" s="64">
        <v>-1</v>
      </c>
      <c r="F28" s="42">
        <v>-1</v>
      </c>
      <c r="G28" s="54">
        <f t="shared" si="2"/>
        <v>113808.51157342753</v>
      </c>
      <c r="H28" s="54">
        <f t="shared" si="3"/>
        <v>105598.70481712034</v>
      </c>
      <c r="I28" s="54">
        <f t="shared" si="4"/>
        <v>92606.073675193285</v>
      </c>
      <c r="J28" s="65">
        <f t="shared" si="11"/>
        <v>3288.9464860830612</v>
      </c>
      <c r="K28" s="66">
        <f t="shared" si="12"/>
        <v>3265.939324240835</v>
      </c>
      <c r="L28" s="67">
        <f t="shared" si="13"/>
        <v>2864.1053713977303</v>
      </c>
      <c r="M28" s="65">
        <f t="shared" si="14"/>
        <v>4176.9620373254875</v>
      </c>
      <c r="N28" s="66">
        <f t="shared" si="15"/>
        <v>-3265.939324240835</v>
      </c>
      <c r="O28" s="67">
        <f t="shared" si="16"/>
        <v>-2864.1053713977303</v>
      </c>
      <c r="P28" s="96">
        <v>1</v>
      </c>
      <c r="Q28" s="97">
        <v>1</v>
      </c>
      <c r="R28" s="60"/>
      <c r="S28" s="3"/>
      <c r="T28" s="3"/>
      <c r="U28" s="3"/>
    </row>
    <row r="29" spans="1:21" x14ac:dyDescent="0.4">
      <c r="A29" s="4">
        <v>21</v>
      </c>
      <c r="B29" s="61">
        <v>44181</v>
      </c>
      <c r="C29" s="62">
        <v>-1</v>
      </c>
      <c r="D29" s="63">
        <v>1.27</v>
      </c>
      <c r="E29" s="64">
        <v>1.5</v>
      </c>
      <c r="F29" s="42">
        <v>-1</v>
      </c>
      <c r="G29" s="54">
        <f t="shared" si="2"/>
        <v>118144.61586437513</v>
      </c>
      <c r="H29" s="54">
        <f t="shared" si="3"/>
        <v>110350.64653389074</v>
      </c>
      <c r="I29" s="54">
        <f t="shared" si="4"/>
        <v>89827.891464937493</v>
      </c>
      <c r="J29" s="65">
        <f t="shared" si="11"/>
        <v>3414.2553472028258</v>
      </c>
      <c r="K29" s="66">
        <f t="shared" si="12"/>
        <v>3167.9611445136097</v>
      </c>
      <c r="L29" s="67">
        <f t="shared" si="13"/>
        <v>2778.1822102557985</v>
      </c>
      <c r="M29" s="65">
        <f t="shared" si="14"/>
        <v>4336.1042909475891</v>
      </c>
      <c r="N29" s="66">
        <f t="shared" si="15"/>
        <v>4751.9417167704141</v>
      </c>
      <c r="O29" s="67">
        <f t="shared" si="16"/>
        <v>-2778.1822102557985</v>
      </c>
      <c r="P29" s="96">
        <v>-1</v>
      </c>
      <c r="Q29" s="97">
        <v>-1</v>
      </c>
      <c r="R29" s="60"/>
      <c r="S29" s="3"/>
      <c r="T29" s="3"/>
      <c r="U29" s="3"/>
    </row>
    <row r="30" spans="1:21" x14ac:dyDescent="0.4">
      <c r="A30" s="4">
        <v>22</v>
      </c>
      <c r="B30" s="61">
        <v>44190</v>
      </c>
      <c r="C30" s="62">
        <v>-1</v>
      </c>
      <c r="D30" s="63">
        <v>1.27</v>
      </c>
      <c r="E30" s="64">
        <v>-1</v>
      </c>
      <c r="F30" s="42">
        <v>-1</v>
      </c>
      <c r="G30" s="54">
        <f t="shared" si="2"/>
        <v>122645.92572880782</v>
      </c>
      <c r="H30" s="54">
        <f t="shared" si="3"/>
        <v>107040.12713787402</v>
      </c>
      <c r="I30" s="54">
        <f t="shared" si="4"/>
        <v>87133.05472098937</v>
      </c>
      <c r="J30" s="65">
        <f t="shared" si="11"/>
        <v>3544.3384759312535</v>
      </c>
      <c r="K30" s="66">
        <f t="shared" si="12"/>
        <v>3310.5193960167221</v>
      </c>
      <c r="L30" s="67">
        <f t="shared" si="13"/>
        <v>2694.8367439481249</v>
      </c>
      <c r="M30" s="65">
        <f t="shared" si="14"/>
        <v>4501.3098644326919</v>
      </c>
      <c r="N30" s="66">
        <f t="shared" si="15"/>
        <v>-3310.5193960167221</v>
      </c>
      <c r="O30" s="67">
        <f t="shared" si="16"/>
        <v>-2694.8367439481249</v>
      </c>
      <c r="P30" s="58">
        <v>1</v>
      </c>
      <c r="Q30" s="97">
        <v>-1</v>
      </c>
      <c r="R30" s="60"/>
      <c r="S30" s="3"/>
      <c r="T30" s="3"/>
      <c r="U30" s="3"/>
    </row>
    <row r="31" spans="1:21" x14ac:dyDescent="0.4">
      <c r="A31" s="4">
        <v>23</v>
      </c>
      <c r="B31" s="61">
        <v>44194</v>
      </c>
      <c r="C31" s="62">
        <v>-1</v>
      </c>
      <c r="D31" s="63">
        <v>1.27</v>
      </c>
      <c r="E31" s="64">
        <v>1.5</v>
      </c>
      <c r="F31" s="43">
        <v>2</v>
      </c>
      <c r="G31" s="54">
        <f t="shared" si="2"/>
        <v>127318.7354990754</v>
      </c>
      <c r="H31" s="54">
        <f t="shared" si="3"/>
        <v>111856.93285907836</v>
      </c>
      <c r="I31" s="54">
        <f t="shared" si="4"/>
        <v>92361.038004248738</v>
      </c>
      <c r="J31" s="65">
        <f t="shared" si="11"/>
        <v>3679.3777718642345</v>
      </c>
      <c r="K31" s="66">
        <f t="shared" si="12"/>
        <v>3211.2038141362204</v>
      </c>
      <c r="L31" s="67">
        <f t="shared" si="13"/>
        <v>2613.991641629681</v>
      </c>
      <c r="M31" s="65">
        <f t="shared" si="14"/>
        <v>4672.8097702675777</v>
      </c>
      <c r="N31" s="66">
        <f t="shared" si="15"/>
        <v>4816.8057212043304</v>
      </c>
      <c r="O31" s="67">
        <f t="shared" si="16"/>
        <v>5227.983283259362</v>
      </c>
      <c r="P31" s="96">
        <v>-1</v>
      </c>
      <c r="Q31" s="59">
        <v>1</v>
      </c>
      <c r="R31" s="60"/>
      <c r="S31" s="98"/>
      <c r="T31" s="98"/>
      <c r="U31" s="3"/>
    </row>
    <row r="32" spans="1:21" x14ac:dyDescent="0.4">
      <c r="A32" s="4">
        <v>24</v>
      </c>
      <c r="B32" s="61">
        <v>44196</v>
      </c>
      <c r="C32" s="62">
        <v>-1</v>
      </c>
      <c r="D32" s="63">
        <v>-1</v>
      </c>
      <c r="E32" s="64">
        <v>-1</v>
      </c>
      <c r="F32" s="42">
        <v>-1</v>
      </c>
      <c r="G32" s="54">
        <f t="shared" si="2"/>
        <v>123499.17343410314</v>
      </c>
      <c r="H32" s="54">
        <f t="shared" si="3"/>
        <v>108501.22487330601</v>
      </c>
      <c r="I32" s="54">
        <f t="shared" si="4"/>
        <v>89590.206864121283</v>
      </c>
      <c r="J32" s="65">
        <f t="shared" si="11"/>
        <v>3819.5620649722619</v>
      </c>
      <c r="K32" s="66">
        <f t="shared" si="12"/>
        <v>3355.7079857723506</v>
      </c>
      <c r="L32" s="67">
        <f t="shared" si="13"/>
        <v>2770.8311401274618</v>
      </c>
      <c r="M32" s="65">
        <f t="shared" si="14"/>
        <v>-3819.5620649722619</v>
      </c>
      <c r="N32" s="66">
        <f t="shared" si="15"/>
        <v>-3355.7079857723506</v>
      </c>
      <c r="O32" s="67">
        <f t="shared" si="16"/>
        <v>-2770.8311401274618</v>
      </c>
      <c r="P32" s="58">
        <v>1</v>
      </c>
      <c r="Q32" s="59">
        <v>1</v>
      </c>
      <c r="R32" s="60"/>
      <c r="S32" s="98"/>
      <c r="T32" s="98"/>
      <c r="U32" s="3"/>
    </row>
    <row r="33" spans="1:21" x14ac:dyDescent="0.4">
      <c r="A33" s="4">
        <v>25</v>
      </c>
      <c r="B33" s="61">
        <v>44211</v>
      </c>
      <c r="C33" s="62">
        <v>-1</v>
      </c>
      <c r="D33" s="63">
        <v>1.27</v>
      </c>
      <c r="E33" s="64">
        <v>1.5</v>
      </c>
      <c r="F33" s="42">
        <v>2</v>
      </c>
      <c r="G33" s="54">
        <f t="shared" si="2"/>
        <v>128204.49194194247</v>
      </c>
      <c r="H33" s="54">
        <f t="shared" si="3"/>
        <v>113383.77999260477</v>
      </c>
      <c r="I33" s="54">
        <f t="shared" si="4"/>
        <v>94965.619275968565</v>
      </c>
      <c r="J33" s="65">
        <f t="shared" si="11"/>
        <v>3704.9752030230939</v>
      </c>
      <c r="K33" s="66">
        <f t="shared" si="12"/>
        <v>3255.03674619918</v>
      </c>
      <c r="L33" s="67">
        <f t="shared" si="13"/>
        <v>2687.7062059236382</v>
      </c>
      <c r="M33" s="65">
        <f t="shared" si="14"/>
        <v>4705.318507839329</v>
      </c>
      <c r="N33" s="66">
        <f t="shared" si="15"/>
        <v>4882.5551192987696</v>
      </c>
      <c r="O33" s="67">
        <f t="shared" si="16"/>
        <v>5375.4124118472764</v>
      </c>
      <c r="P33" s="96">
        <v>-1</v>
      </c>
      <c r="Q33" s="59">
        <v>1</v>
      </c>
      <c r="R33" s="60"/>
      <c r="S33" s="3"/>
      <c r="T33" s="3"/>
      <c r="U33" s="3"/>
    </row>
    <row r="34" spans="1:21" x14ac:dyDescent="0.4">
      <c r="A34" s="4">
        <v>26</v>
      </c>
      <c r="B34" s="61">
        <v>44214</v>
      </c>
      <c r="C34" s="62">
        <v>-1</v>
      </c>
      <c r="D34" s="63">
        <v>1.27</v>
      </c>
      <c r="E34" s="64">
        <v>1.5</v>
      </c>
      <c r="F34" s="42">
        <v>-1</v>
      </c>
      <c r="G34" s="54">
        <f t="shared" si="2"/>
        <v>133089.08308493049</v>
      </c>
      <c r="H34" s="54">
        <f t="shared" si="3"/>
        <v>118486.05009227199</v>
      </c>
      <c r="I34" s="54">
        <f t="shared" si="4"/>
        <v>92116.650697689503</v>
      </c>
      <c r="J34" s="65">
        <f t="shared" si="11"/>
        <v>3846.1347582582739</v>
      </c>
      <c r="K34" s="66">
        <f t="shared" si="12"/>
        <v>3401.5133997781431</v>
      </c>
      <c r="L34" s="67">
        <f t="shared" si="13"/>
        <v>2848.9685782790571</v>
      </c>
      <c r="M34" s="65">
        <f t="shared" si="14"/>
        <v>4884.591142988008</v>
      </c>
      <c r="N34" s="66">
        <f t="shared" si="15"/>
        <v>5102.2700996672147</v>
      </c>
      <c r="O34" s="67">
        <f t="shared" si="16"/>
        <v>-2848.9685782790571</v>
      </c>
      <c r="P34" s="96">
        <v>-1</v>
      </c>
      <c r="Q34" s="59">
        <v>1</v>
      </c>
      <c r="R34" s="60"/>
      <c r="S34" s="3"/>
      <c r="T34" s="3"/>
      <c r="U34" s="3"/>
    </row>
    <row r="35" spans="1:21" x14ac:dyDescent="0.4">
      <c r="A35" s="4">
        <v>27</v>
      </c>
      <c r="B35" s="61">
        <v>44223</v>
      </c>
      <c r="C35" s="62">
        <v>1</v>
      </c>
      <c r="D35" s="63">
        <v>1.27</v>
      </c>
      <c r="E35" s="64">
        <v>1.5</v>
      </c>
      <c r="F35" s="43">
        <v>2</v>
      </c>
      <c r="G35" s="54">
        <f t="shared" si="2"/>
        <v>138159.77715046634</v>
      </c>
      <c r="H35" s="54">
        <f t="shared" si="3"/>
        <v>123817.92234642424</v>
      </c>
      <c r="I35" s="54">
        <f t="shared" si="4"/>
        <v>97643.649739550878</v>
      </c>
      <c r="J35" s="65">
        <f t="shared" si="11"/>
        <v>3992.6724925479148</v>
      </c>
      <c r="K35" s="66">
        <f t="shared" si="12"/>
        <v>3554.5815027681597</v>
      </c>
      <c r="L35" s="67">
        <f t="shared" si="13"/>
        <v>2763.4995209306849</v>
      </c>
      <c r="M35" s="65">
        <f t="shared" si="14"/>
        <v>5070.6940655358521</v>
      </c>
      <c r="N35" s="66">
        <f t="shared" si="15"/>
        <v>5331.8722541522393</v>
      </c>
      <c r="O35" s="67">
        <f t="shared" si="16"/>
        <v>5526.9990418613697</v>
      </c>
      <c r="P35" s="96">
        <v>1</v>
      </c>
      <c r="Q35" s="97">
        <v>1</v>
      </c>
      <c r="R35" s="60"/>
      <c r="S35" s="98"/>
      <c r="T35" s="98"/>
      <c r="U35" s="3"/>
    </row>
    <row r="36" spans="1:21" x14ac:dyDescent="0.4">
      <c r="A36" s="4">
        <v>28</v>
      </c>
      <c r="B36" s="61">
        <v>44225</v>
      </c>
      <c r="C36" s="62">
        <v>1</v>
      </c>
      <c r="D36" s="63">
        <v>-1</v>
      </c>
      <c r="E36" s="64">
        <v>-1</v>
      </c>
      <c r="F36" s="42">
        <v>-1</v>
      </c>
      <c r="G36" s="54">
        <f t="shared" si="2"/>
        <v>134014.98383595236</v>
      </c>
      <c r="H36" s="54">
        <f t="shared" si="3"/>
        <v>120103.38467603151</v>
      </c>
      <c r="I36" s="54">
        <f t="shared" si="4"/>
        <v>94714.340247364351</v>
      </c>
      <c r="J36" s="65">
        <f t="shared" si="11"/>
        <v>4144.7933145139905</v>
      </c>
      <c r="K36" s="66">
        <f t="shared" si="12"/>
        <v>3714.5376703927268</v>
      </c>
      <c r="L36" s="67">
        <f t="shared" si="13"/>
        <v>2929.3094921865263</v>
      </c>
      <c r="M36" s="65">
        <f t="shared" si="14"/>
        <v>-4144.7933145139905</v>
      </c>
      <c r="N36" s="66">
        <f t="shared" si="15"/>
        <v>-3714.5376703927268</v>
      </c>
      <c r="O36" s="67">
        <f t="shared" si="16"/>
        <v>-2929.3094921865263</v>
      </c>
      <c r="P36" s="96">
        <v>1</v>
      </c>
      <c r="Q36" s="97">
        <v>1</v>
      </c>
      <c r="R36" s="60"/>
      <c r="S36" s="3"/>
      <c r="T36" s="3"/>
      <c r="U36" s="3"/>
    </row>
    <row r="37" spans="1:21" x14ac:dyDescent="0.4">
      <c r="A37" s="4">
        <v>29</v>
      </c>
      <c r="B37" s="61">
        <v>44231</v>
      </c>
      <c r="C37" s="62">
        <v>1</v>
      </c>
      <c r="D37" s="63">
        <v>-1</v>
      </c>
      <c r="E37" s="64">
        <v>-1</v>
      </c>
      <c r="F37" s="42">
        <v>-1</v>
      </c>
      <c r="G37" s="54">
        <f t="shared" si="2"/>
        <v>129994.53432087379</v>
      </c>
      <c r="H37" s="54">
        <f t="shared" si="3"/>
        <v>116500.28313575056</v>
      </c>
      <c r="I37" s="54">
        <f t="shared" si="4"/>
        <v>91872.910039943425</v>
      </c>
      <c r="J37" s="65">
        <f t="shared" si="11"/>
        <v>4020.4495150785706</v>
      </c>
      <c r="K37" s="66">
        <f t="shared" si="12"/>
        <v>3603.1015402809448</v>
      </c>
      <c r="L37" s="67">
        <f t="shared" si="13"/>
        <v>2841.4302074209304</v>
      </c>
      <c r="M37" s="65">
        <f t="shared" si="14"/>
        <v>-4020.4495150785706</v>
      </c>
      <c r="N37" s="66">
        <f t="shared" si="15"/>
        <v>-3603.1015402809448</v>
      </c>
      <c r="O37" s="67">
        <f t="shared" si="16"/>
        <v>-2841.4302074209304</v>
      </c>
      <c r="P37" s="96">
        <v>1</v>
      </c>
      <c r="Q37" s="59">
        <v>-1</v>
      </c>
      <c r="R37" s="60"/>
      <c r="S37" s="3"/>
      <c r="T37" s="3"/>
      <c r="U37" s="3"/>
    </row>
    <row r="38" spans="1:21" x14ac:dyDescent="0.4">
      <c r="A38" s="4">
        <v>30</v>
      </c>
      <c r="B38" s="61">
        <v>44236</v>
      </c>
      <c r="C38" s="62">
        <v>-1</v>
      </c>
      <c r="D38" s="63">
        <v>1.27</v>
      </c>
      <c r="E38" s="64">
        <v>1.5</v>
      </c>
      <c r="F38" s="43">
        <v>2</v>
      </c>
      <c r="G38" s="54">
        <f t="shared" si="2"/>
        <v>134947.32607849909</v>
      </c>
      <c r="H38" s="54">
        <f t="shared" si="3"/>
        <v>121742.79587685934</v>
      </c>
      <c r="I38" s="54">
        <f t="shared" si="4"/>
        <v>97385.284642340033</v>
      </c>
      <c r="J38" s="65">
        <f t="shared" si="11"/>
        <v>3899.8360296262135</v>
      </c>
      <c r="K38" s="66">
        <f t="shared" si="12"/>
        <v>3495.0084940725169</v>
      </c>
      <c r="L38" s="67">
        <f t="shared" si="13"/>
        <v>2756.1873011983025</v>
      </c>
      <c r="M38" s="65">
        <f t="shared" si="14"/>
        <v>4952.7917576252912</v>
      </c>
      <c r="N38" s="66">
        <f t="shared" si="15"/>
        <v>5242.5127411087751</v>
      </c>
      <c r="O38" s="67">
        <f t="shared" si="16"/>
        <v>5512.374602396605</v>
      </c>
      <c r="P38" s="96">
        <v>-1</v>
      </c>
      <c r="Q38" s="97">
        <v>-1</v>
      </c>
      <c r="R38" s="60"/>
      <c r="S38" s="3"/>
      <c r="T38" s="3"/>
      <c r="U38" s="3"/>
    </row>
    <row r="39" spans="1:21" x14ac:dyDescent="0.4">
      <c r="A39" s="4">
        <v>31</v>
      </c>
      <c r="B39" s="61">
        <v>44239</v>
      </c>
      <c r="C39" s="62">
        <v>1</v>
      </c>
      <c r="D39" s="63">
        <v>1.27</v>
      </c>
      <c r="E39" s="64">
        <v>1.5</v>
      </c>
      <c r="F39" s="43">
        <v>2</v>
      </c>
      <c r="G39" s="54">
        <f t="shared" si="2"/>
        <v>140088.81920208992</v>
      </c>
      <c r="H39" s="54">
        <f t="shared" si="3"/>
        <v>127221.221691318</v>
      </c>
      <c r="I39" s="54">
        <f t="shared" si="4"/>
        <v>103228.40172088043</v>
      </c>
      <c r="J39" s="65">
        <f t="shared" si="11"/>
        <v>4048.4197823549725</v>
      </c>
      <c r="K39" s="66">
        <f t="shared" si="12"/>
        <v>3652.2838763057798</v>
      </c>
      <c r="L39" s="67">
        <f t="shared" si="13"/>
        <v>2921.558539270201</v>
      </c>
      <c r="M39" s="65">
        <f t="shared" si="14"/>
        <v>5141.4931235908152</v>
      </c>
      <c r="N39" s="66">
        <f t="shared" si="15"/>
        <v>5478.4258144586693</v>
      </c>
      <c r="O39" s="67">
        <f t="shared" si="16"/>
        <v>5843.117078540402</v>
      </c>
      <c r="P39" s="96">
        <v>1</v>
      </c>
      <c r="Q39" s="97">
        <v>1</v>
      </c>
      <c r="R39" s="60"/>
      <c r="S39" s="3"/>
      <c r="T39" s="3"/>
      <c r="U39" s="3"/>
    </row>
    <row r="40" spans="1:21" x14ac:dyDescent="0.4">
      <c r="A40" s="4">
        <v>32</v>
      </c>
      <c r="B40" s="61">
        <v>44242</v>
      </c>
      <c r="C40" s="62">
        <v>1</v>
      </c>
      <c r="D40" s="63">
        <v>1.27</v>
      </c>
      <c r="E40" s="64">
        <v>1.5</v>
      </c>
      <c r="F40" s="43">
        <v>2</v>
      </c>
      <c r="G40" s="54">
        <f t="shared" si="2"/>
        <v>145426.20321368953</v>
      </c>
      <c r="H40" s="54">
        <f t="shared" si="3"/>
        <v>132946.17666742732</v>
      </c>
      <c r="I40" s="54">
        <f t="shared" si="4"/>
        <v>109422.10582413325</v>
      </c>
      <c r="J40" s="65">
        <f t="shared" si="11"/>
        <v>4202.6645760626971</v>
      </c>
      <c r="K40" s="66">
        <f t="shared" si="12"/>
        <v>3816.6366507395401</v>
      </c>
      <c r="L40" s="67">
        <f t="shared" si="13"/>
        <v>3096.852051626413</v>
      </c>
      <c r="M40" s="65">
        <f t="shared" si="14"/>
        <v>5337.3840115996254</v>
      </c>
      <c r="N40" s="66">
        <f t="shared" si="15"/>
        <v>5724.9549761093103</v>
      </c>
      <c r="O40" s="67">
        <f t="shared" si="16"/>
        <v>6193.7041032528259</v>
      </c>
      <c r="P40" s="58">
        <v>-1</v>
      </c>
      <c r="Q40" s="97">
        <v>1</v>
      </c>
      <c r="R40" s="60"/>
      <c r="S40" s="3"/>
      <c r="T40" s="3"/>
      <c r="U40" s="3"/>
    </row>
    <row r="41" spans="1:21" x14ac:dyDescent="0.4">
      <c r="A41" s="4">
        <v>33</v>
      </c>
      <c r="B41" s="61">
        <v>44244</v>
      </c>
      <c r="C41" s="62">
        <v>-1</v>
      </c>
      <c r="D41" s="63">
        <v>1.27</v>
      </c>
      <c r="E41" s="64">
        <v>1.5</v>
      </c>
      <c r="F41" s="43">
        <v>2</v>
      </c>
      <c r="G41" s="54">
        <f t="shared" si="2"/>
        <v>150966.94155613109</v>
      </c>
      <c r="H41" s="54">
        <f t="shared" si="3"/>
        <v>138928.75461746156</v>
      </c>
      <c r="I41" s="54">
        <f t="shared" si="4"/>
        <v>115987.43217358124</v>
      </c>
      <c r="J41" s="65">
        <f t="shared" si="11"/>
        <v>4362.7860964106858</v>
      </c>
      <c r="K41" s="66">
        <f t="shared" si="12"/>
        <v>3988.3853000228196</v>
      </c>
      <c r="L41" s="67">
        <f t="shared" si="13"/>
        <v>3282.6631747239976</v>
      </c>
      <c r="M41" s="65">
        <f t="shared" si="14"/>
        <v>5540.7383424415711</v>
      </c>
      <c r="N41" s="66">
        <f t="shared" si="15"/>
        <v>5982.5779500342296</v>
      </c>
      <c r="O41" s="67">
        <f t="shared" si="16"/>
        <v>6565.3263494479952</v>
      </c>
      <c r="P41" s="96">
        <v>-1</v>
      </c>
      <c r="Q41" s="59">
        <v>1</v>
      </c>
      <c r="R41" s="60"/>
      <c r="S41" s="3"/>
      <c r="T41" s="3"/>
      <c r="U41" s="3"/>
    </row>
    <row r="42" spans="1:21" x14ac:dyDescent="0.4">
      <c r="A42" s="4">
        <v>34</v>
      </c>
      <c r="B42" s="61">
        <v>44246</v>
      </c>
      <c r="C42" s="62">
        <v>-1</v>
      </c>
      <c r="D42" s="63">
        <v>1.27</v>
      </c>
      <c r="E42" s="64">
        <v>1.5</v>
      </c>
      <c r="F42" s="42">
        <v>2</v>
      </c>
      <c r="G42" s="54">
        <f t="shared" si="2"/>
        <v>156718.78202941967</v>
      </c>
      <c r="H42" s="54">
        <f t="shared" si="3"/>
        <v>145180.54857524732</v>
      </c>
      <c r="I42" s="54">
        <f t="shared" si="4"/>
        <v>122946.67810399612</v>
      </c>
      <c r="J42" s="65">
        <f t="shared" si="11"/>
        <v>4529.0082466839322</v>
      </c>
      <c r="K42" s="66">
        <f t="shared" si="12"/>
        <v>4167.8626385238467</v>
      </c>
      <c r="L42" s="67">
        <f t="shared" si="13"/>
        <v>3479.6229652074371</v>
      </c>
      <c r="M42" s="65">
        <f>IF(D42="","",J42*D42)</f>
        <v>5751.8404732885938</v>
      </c>
      <c r="N42" s="66">
        <f t="shared" si="15"/>
        <v>6251.7939577857705</v>
      </c>
      <c r="O42" s="67">
        <f t="shared" si="16"/>
        <v>6959.2459304148742</v>
      </c>
      <c r="P42" s="96">
        <v>-1</v>
      </c>
      <c r="Q42" s="97">
        <v>-1</v>
      </c>
      <c r="R42" s="60"/>
      <c r="S42" s="3"/>
      <c r="T42" s="3"/>
      <c r="U42" s="3"/>
    </row>
    <row r="43" spans="1:21" x14ac:dyDescent="0.4">
      <c r="A43" s="3">
        <v>35</v>
      </c>
      <c r="B43" s="61">
        <v>44252</v>
      </c>
      <c r="C43" s="62">
        <v>1</v>
      </c>
      <c r="D43" s="63">
        <v>-1</v>
      </c>
      <c r="E43" s="64">
        <v>-1</v>
      </c>
      <c r="F43" s="42">
        <v>-1</v>
      </c>
      <c r="G43" s="54">
        <f>IF(D43="","",G42+M43)</f>
        <v>152017.21856853709</v>
      </c>
      <c r="H43" s="54">
        <f t="shared" ref="H43:I43" si="17">IF(E43="","",H42+N43)</f>
        <v>140825.13211798991</v>
      </c>
      <c r="I43" s="54">
        <f t="shared" si="17"/>
        <v>119258.27776087624</v>
      </c>
      <c r="J43" s="65">
        <f t="shared" si="11"/>
        <v>4701.5634608825903</v>
      </c>
      <c r="K43" s="66">
        <f t="shared" si="12"/>
        <v>4355.4164572574191</v>
      </c>
      <c r="L43" s="67">
        <f t="shared" si="13"/>
        <v>3688.4003431198835</v>
      </c>
      <c r="M43" s="65">
        <f t="shared" si="14"/>
        <v>-4701.5634608825903</v>
      </c>
      <c r="N43" s="66">
        <f t="shared" si="15"/>
        <v>-4355.4164572574191</v>
      </c>
      <c r="O43" s="67">
        <f t="shared" si="16"/>
        <v>-3688.4003431198835</v>
      </c>
      <c r="P43" s="96">
        <v>1</v>
      </c>
      <c r="Q43" s="97">
        <v>1</v>
      </c>
      <c r="R43" s="60"/>
      <c r="S43" s="3"/>
      <c r="T43" s="3"/>
      <c r="U43" s="3"/>
    </row>
    <row r="44" spans="1:21" x14ac:dyDescent="0.4">
      <c r="A44" s="4">
        <v>36</v>
      </c>
      <c r="B44" s="61">
        <v>44258</v>
      </c>
      <c r="C44" s="62">
        <v>1</v>
      </c>
      <c r="D44" s="63">
        <v>1.27</v>
      </c>
      <c r="E44" s="64">
        <v>1.5</v>
      </c>
      <c r="F44" s="43">
        <v>2</v>
      </c>
      <c r="G44" s="54">
        <f t="shared" ref="G44:G58" si="18">IF(D44="","",G43+M44)</f>
        <v>157809.07459599836</v>
      </c>
      <c r="H44" s="54">
        <f t="shared" ref="H44:H58" si="19">IF(E44="","",H43+N44)</f>
        <v>147162.26306329947</v>
      </c>
      <c r="I44" s="54">
        <f t="shared" ref="I44:I58" si="20">IF(F44="","",I43+O44)</f>
        <v>126413.77442652882</v>
      </c>
      <c r="J44" s="65">
        <f>IF(G43="","",G43*0.03)</f>
        <v>4560.516557056113</v>
      </c>
      <c r="K44" s="66">
        <f t="shared" si="12"/>
        <v>4224.753963539697</v>
      </c>
      <c r="L44" s="67">
        <f t="shared" si="13"/>
        <v>3577.748332826287</v>
      </c>
      <c r="M44" s="65">
        <f>IF(D44="","",J44*D44)</f>
        <v>5791.8560274612637</v>
      </c>
      <c r="N44" s="66">
        <f t="shared" si="15"/>
        <v>6337.1309453095455</v>
      </c>
      <c r="O44" s="67">
        <f t="shared" si="16"/>
        <v>7155.4966656525739</v>
      </c>
      <c r="P44" s="96">
        <v>1</v>
      </c>
      <c r="Q44" s="97">
        <v>1</v>
      </c>
      <c r="R44" s="60"/>
      <c r="S44" s="3"/>
      <c r="T44" s="3"/>
      <c r="U44" s="3"/>
    </row>
    <row r="45" spans="1:21" x14ac:dyDescent="0.4">
      <c r="A45" s="4">
        <v>37</v>
      </c>
      <c r="B45" s="61">
        <v>44259</v>
      </c>
      <c r="C45" s="62">
        <v>-1</v>
      </c>
      <c r="D45" s="63">
        <v>1.27</v>
      </c>
      <c r="E45" s="64">
        <v>1.5</v>
      </c>
      <c r="F45" s="43">
        <v>2</v>
      </c>
      <c r="G45" s="54">
        <f t="shared" si="18"/>
        <v>163821.6003381059</v>
      </c>
      <c r="H45" s="54">
        <f t="shared" si="19"/>
        <v>153784.56490114794</v>
      </c>
      <c r="I45" s="54">
        <f t="shared" si="20"/>
        <v>133998.60089212054</v>
      </c>
      <c r="J45" s="65">
        <f t="shared" si="11"/>
        <v>4734.2722378799508</v>
      </c>
      <c r="K45" s="66">
        <f t="shared" si="12"/>
        <v>4414.8678918989835</v>
      </c>
      <c r="L45" s="67">
        <f t="shared" si="13"/>
        <v>3792.4132327958646</v>
      </c>
      <c r="M45" s="65">
        <f t="shared" si="14"/>
        <v>6012.5257421075376</v>
      </c>
      <c r="N45" s="66">
        <f t="shared" si="15"/>
        <v>6622.3018378484758</v>
      </c>
      <c r="O45" s="67">
        <f t="shared" si="16"/>
        <v>7584.8264655917292</v>
      </c>
      <c r="P45" s="58">
        <v>1</v>
      </c>
      <c r="Q45" s="59">
        <v>1</v>
      </c>
      <c r="R45" s="60"/>
      <c r="S45" s="3"/>
      <c r="T45" s="3"/>
      <c r="U45" s="3"/>
    </row>
    <row r="46" spans="1:21" x14ac:dyDescent="0.4">
      <c r="A46" s="4">
        <v>38</v>
      </c>
      <c r="B46" s="61">
        <v>44263</v>
      </c>
      <c r="C46" s="62">
        <v>1</v>
      </c>
      <c r="D46" s="63">
        <v>1.27</v>
      </c>
      <c r="E46" s="64">
        <v>1.5</v>
      </c>
      <c r="F46" s="42">
        <v>2</v>
      </c>
      <c r="G46" s="54">
        <f t="shared" si="18"/>
        <v>170063.20331098774</v>
      </c>
      <c r="H46" s="54">
        <f t="shared" si="19"/>
        <v>160704.87032169959</v>
      </c>
      <c r="I46" s="54">
        <f t="shared" si="20"/>
        <v>142038.51694564777</v>
      </c>
      <c r="J46" s="65">
        <f t="shared" si="11"/>
        <v>4914.6480101431771</v>
      </c>
      <c r="K46" s="66">
        <f t="shared" si="12"/>
        <v>4613.5369470344376</v>
      </c>
      <c r="L46" s="67">
        <f t="shared" si="13"/>
        <v>4019.9580267636161</v>
      </c>
      <c r="M46" s="65">
        <f t="shared" si="14"/>
        <v>6241.6029728818348</v>
      </c>
      <c r="N46" s="66">
        <f t="shared" si="15"/>
        <v>6920.3054205516564</v>
      </c>
      <c r="O46" s="67">
        <f t="shared" si="16"/>
        <v>8039.9160535272322</v>
      </c>
      <c r="P46" s="58">
        <v>1</v>
      </c>
      <c r="Q46" s="59">
        <v>-1</v>
      </c>
      <c r="R46" s="60"/>
      <c r="S46" s="3"/>
      <c r="T46" s="3"/>
      <c r="U46" s="3"/>
    </row>
    <row r="47" spans="1:21" x14ac:dyDescent="0.4">
      <c r="A47" s="4">
        <v>39</v>
      </c>
      <c r="B47" s="61">
        <v>44264</v>
      </c>
      <c r="C47" s="62">
        <v>-1</v>
      </c>
      <c r="D47" s="63">
        <v>1.27</v>
      </c>
      <c r="E47" s="64">
        <v>1.5</v>
      </c>
      <c r="F47" s="42">
        <v>2</v>
      </c>
      <c r="G47" s="54">
        <f t="shared" si="18"/>
        <v>176542.61135713637</v>
      </c>
      <c r="H47" s="54">
        <f t="shared" si="19"/>
        <v>167936.58948617606</v>
      </c>
      <c r="I47" s="54">
        <f t="shared" si="20"/>
        <v>150560.82796238665</v>
      </c>
      <c r="J47" s="65">
        <f t="shared" si="11"/>
        <v>5101.8960993296323</v>
      </c>
      <c r="K47" s="66">
        <f t="shared" si="12"/>
        <v>4821.1461096509875</v>
      </c>
      <c r="L47" s="67">
        <f t="shared" si="13"/>
        <v>4261.1555083694329</v>
      </c>
      <c r="M47" s="65">
        <f t="shared" si="14"/>
        <v>6479.4080461486328</v>
      </c>
      <c r="N47" s="66">
        <f t="shared" si="15"/>
        <v>7231.7191644764807</v>
      </c>
      <c r="O47" s="67">
        <f t="shared" si="16"/>
        <v>8522.3110167388659</v>
      </c>
      <c r="P47" s="96">
        <v>-1</v>
      </c>
      <c r="Q47" s="59">
        <v>1</v>
      </c>
      <c r="R47" s="60"/>
      <c r="S47" s="98"/>
      <c r="T47" s="98"/>
      <c r="U47" s="3"/>
    </row>
    <row r="48" spans="1:21" x14ac:dyDescent="0.4">
      <c r="A48" s="4">
        <v>40</v>
      </c>
      <c r="B48" s="61">
        <v>44267</v>
      </c>
      <c r="C48" s="62">
        <v>1</v>
      </c>
      <c r="D48" s="63">
        <v>1.27</v>
      </c>
      <c r="E48" s="64">
        <v>1.5</v>
      </c>
      <c r="F48" s="42">
        <v>-1</v>
      </c>
      <c r="G48" s="54">
        <f t="shared" si="18"/>
        <v>183268.88484984325</v>
      </c>
      <c r="H48" s="54">
        <f t="shared" si="19"/>
        <v>175493.73601305397</v>
      </c>
      <c r="I48" s="54">
        <f t="shared" si="20"/>
        <v>146044.00312351505</v>
      </c>
      <c r="J48" s="65">
        <f t="shared" si="11"/>
        <v>5296.2783407140905</v>
      </c>
      <c r="K48" s="66">
        <f t="shared" si="12"/>
        <v>5038.097684585282</v>
      </c>
      <c r="L48" s="67">
        <f t="shared" si="13"/>
        <v>4516.8248388715992</v>
      </c>
      <c r="M48" s="65">
        <f t="shared" si="14"/>
        <v>6726.273492706895</v>
      </c>
      <c r="N48" s="66">
        <f t="shared" si="15"/>
        <v>7557.146526877923</v>
      </c>
      <c r="O48" s="67">
        <f t="shared" si="16"/>
        <v>-4516.8248388715992</v>
      </c>
      <c r="P48" s="96">
        <v>1</v>
      </c>
      <c r="Q48" s="97">
        <v>1</v>
      </c>
      <c r="R48" s="60"/>
      <c r="S48" s="3"/>
      <c r="T48" s="3"/>
      <c r="U48" s="3"/>
    </row>
    <row r="49" spans="1:21" x14ac:dyDescent="0.4">
      <c r="A49" s="4">
        <v>41</v>
      </c>
      <c r="B49" s="61">
        <v>44270</v>
      </c>
      <c r="C49" s="62">
        <v>1</v>
      </c>
      <c r="D49" s="63">
        <v>1.27</v>
      </c>
      <c r="E49" s="64">
        <v>1.5</v>
      </c>
      <c r="F49" s="42">
        <v>-1</v>
      </c>
      <c r="G49" s="54">
        <f t="shared" si="18"/>
        <v>190251.42936262226</v>
      </c>
      <c r="H49" s="54">
        <f t="shared" si="19"/>
        <v>183390.95413364141</v>
      </c>
      <c r="I49" s="54">
        <f t="shared" si="20"/>
        <v>141662.68302980959</v>
      </c>
      <c r="J49" s="65">
        <f t="shared" si="11"/>
        <v>5498.0665454952969</v>
      </c>
      <c r="K49" s="66">
        <f t="shared" si="12"/>
        <v>5264.812080391619</v>
      </c>
      <c r="L49" s="67">
        <f t="shared" si="13"/>
        <v>4381.3200937054517</v>
      </c>
      <c r="M49" s="65">
        <f t="shared" si="14"/>
        <v>6982.5445127790272</v>
      </c>
      <c r="N49" s="66">
        <f t="shared" si="15"/>
        <v>7897.2181205874285</v>
      </c>
      <c r="O49" s="67">
        <f t="shared" si="16"/>
        <v>-4381.3200937054517</v>
      </c>
      <c r="P49" s="96">
        <v>1</v>
      </c>
      <c r="Q49" s="59">
        <v>-1</v>
      </c>
      <c r="R49" s="60"/>
      <c r="S49" s="98"/>
      <c r="T49" s="98"/>
      <c r="U49" s="3"/>
    </row>
    <row r="50" spans="1:21" x14ac:dyDescent="0.4">
      <c r="A50" s="4">
        <v>42</v>
      </c>
      <c r="B50" s="61">
        <v>44270</v>
      </c>
      <c r="C50" s="62">
        <v>1</v>
      </c>
      <c r="D50" s="63">
        <v>-1</v>
      </c>
      <c r="E50" s="64">
        <v>-1</v>
      </c>
      <c r="F50" s="42">
        <v>-1</v>
      </c>
      <c r="G50" s="54">
        <f t="shared" si="18"/>
        <v>184543.8864817436</v>
      </c>
      <c r="H50" s="54">
        <f t="shared" si="19"/>
        <v>177889.22550963218</v>
      </c>
      <c r="I50" s="54">
        <f t="shared" si="20"/>
        <v>137412.8025389153</v>
      </c>
      <c r="J50" s="65">
        <f t="shared" si="11"/>
        <v>5707.5428808786673</v>
      </c>
      <c r="K50" s="66">
        <f t="shared" si="12"/>
        <v>5501.7286240092417</v>
      </c>
      <c r="L50" s="67">
        <f t="shared" si="13"/>
        <v>4249.8804908942875</v>
      </c>
      <c r="M50" s="65">
        <f t="shared" si="14"/>
        <v>-5707.5428808786673</v>
      </c>
      <c r="N50" s="66">
        <f t="shared" si="15"/>
        <v>-5501.7286240092417</v>
      </c>
      <c r="O50" s="67">
        <f t="shared" si="16"/>
        <v>-4249.8804908942875</v>
      </c>
      <c r="P50" s="96">
        <v>1</v>
      </c>
      <c r="Q50" s="97">
        <v>1</v>
      </c>
      <c r="R50" s="60"/>
      <c r="S50" s="3"/>
      <c r="T50" s="3"/>
      <c r="U50" s="3"/>
    </row>
    <row r="51" spans="1:21" x14ac:dyDescent="0.4">
      <c r="A51" s="4">
        <v>43</v>
      </c>
      <c r="B51" s="61">
        <v>44271</v>
      </c>
      <c r="C51" s="62">
        <v>1</v>
      </c>
      <c r="D51" s="63">
        <v>1.27</v>
      </c>
      <c r="E51" s="64">
        <v>1.5</v>
      </c>
      <c r="F51" s="42">
        <v>2</v>
      </c>
      <c r="G51" s="54">
        <f t="shared" si="18"/>
        <v>191575.00855669804</v>
      </c>
      <c r="H51" s="54">
        <f t="shared" si="19"/>
        <v>185894.24065756562</v>
      </c>
      <c r="I51" s="54">
        <f t="shared" si="20"/>
        <v>145657.57069125024</v>
      </c>
      <c r="J51" s="65">
        <f t="shared" si="11"/>
        <v>5536.316594452308</v>
      </c>
      <c r="K51" s="66">
        <f t="shared" si="12"/>
        <v>5336.6767652889648</v>
      </c>
      <c r="L51" s="67">
        <f t="shared" si="13"/>
        <v>4122.3840761674592</v>
      </c>
      <c r="M51" s="65">
        <f t="shared" si="14"/>
        <v>7031.1220749544309</v>
      </c>
      <c r="N51" s="66">
        <f t="shared" si="15"/>
        <v>8005.0151479334472</v>
      </c>
      <c r="O51" s="67">
        <f t="shared" si="16"/>
        <v>8244.7681523349183</v>
      </c>
      <c r="P51" s="58">
        <v>-1</v>
      </c>
      <c r="Q51" s="97">
        <v>1</v>
      </c>
      <c r="R51" s="60"/>
      <c r="S51" s="3"/>
      <c r="T51" s="3"/>
      <c r="U51" s="3"/>
    </row>
    <row r="52" spans="1:21" x14ac:dyDescent="0.4">
      <c r="A52" s="4">
        <v>44</v>
      </c>
      <c r="B52" s="61">
        <v>44280</v>
      </c>
      <c r="C52" s="62">
        <v>1</v>
      </c>
      <c r="D52" s="63">
        <v>1.27</v>
      </c>
      <c r="E52" s="64">
        <v>1.5</v>
      </c>
      <c r="F52" s="43">
        <v>2</v>
      </c>
      <c r="G52" s="54">
        <f t="shared" si="18"/>
        <v>198874.01638270824</v>
      </c>
      <c r="H52" s="54">
        <f t="shared" si="19"/>
        <v>194259.48148715607</v>
      </c>
      <c r="I52" s="54">
        <f t="shared" si="20"/>
        <v>154397.02493272524</v>
      </c>
      <c r="J52" s="65">
        <f t="shared" si="11"/>
        <v>5747.2502567009415</v>
      </c>
      <c r="K52" s="66">
        <f t="shared" si="12"/>
        <v>5576.827219726968</v>
      </c>
      <c r="L52" s="67">
        <f t="shared" si="13"/>
        <v>4369.727120737507</v>
      </c>
      <c r="M52" s="65">
        <f t="shared" si="14"/>
        <v>7299.0078260101955</v>
      </c>
      <c r="N52" s="66">
        <f t="shared" si="15"/>
        <v>8365.2408295904515</v>
      </c>
      <c r="O52" s="67">
        <f t="shared" si="16"/>
        <v>8739.454241475014</v>
      </c>
      <c r="P52" s="96">
        <v>1</v>
      </c>
      <c r="Q52" s="59">
        <v>-1</v>
      </c>
      <c r="R52" s="60"/>
      <c r="S52" s="3"/>
      <c r="T52" s="3"/>
      <c r="U52" s="3"/>
    </row>
    <row r="53" spans="1:21" x14ac:dyDescent="0.4">
      <c r="A53" s="4">
        <v>45</v>
      </c>
      <c r="B53" s="61">
        <v>44285</v>
      </c>
      <c r="C53" s="62">
        <v>1</v>
      </c>
      <c r="D53" s="63">
        <v>1.27</v>
      </c>
      <c r="E53" s="64">
        <v>1.5</v>
      </c>
      <c r="F53" s="43">
        <v>2</v>
      </c>
      <c r="G53" s="54">
        <f t="shared" si="18"/>
        <v>206451.11640688943</v>
      </c>
      <c r="H53" s="54">
        <f t="shared" si="19"/>
        <v>203001.15815407809</v>
      </c>
      <c r="I53" s="54">
        <f t="shared" si="20"/>
        <v>163660.84642868876</v>
      </c>
      <c r="J53" s="65">
        <f t="shared" si="11"/>
        <v>5966.2204914812473</v>
      </c>
      <c r="K53" s="66">
        <f t="shared" si="12"/>
        <v>5827.7844446146819</v>
      </c>
      <c r="L53" s="67">
        <f t="shared" si="13"/>
        <v>4631.9107479817567</v>
      </c>
      <c r="M53" s="65">
        <f t="shared" si="14"/>
        <v>7577.1000241811844</v>
      </c>
      <c r="N53" s="66">
        <f t="shared" si="15"/>
        <v>8741.6766669220233</v>
      </c>
      <c r="O53" s="67">
        <f t="shared" si="16"/>
        <v>9263.8214959635134</v>
      </c>
      <c r="P53" s="96">
        <v>1</v>
      </c>
      <c r="Q53" s="97">
        <v>1</v>
      </c>
      <c r="R53" s="60"/>
      <c r="S53" s="3"/>
      <c r="T53" s="3"/>
      <c r="U53" s="3"/>
    </row>
    <row r="54" spans="1:21" x14ac:dyDescent="0.4">
      <c r="A54" s="4">
        <v>46</v>
      </c>
      <c r="B54" s="61">
        <v>44291</v>
      </c>
      <c r="C54" s="62">
        <v>-1</v>
      </c>
      <c r="D54" s="63">
        <v>1.27</v>
      </c>
      <c r="E54" s="64">
        <v>1.5</v>
      </c>
      <c r="F54" s="42">
        <v>-1</v>
      </c>
      <c r="G54" s="54">
        <f t="shared" si="18"/>
        <v>214316.90394199191</v>
      </c>
      <c r="H54" s="54">
        <f t="shared" si="19"/>
        <v>212136.2102710116</v>
      </c>
      <c r="I54" s="54">
        <f t="shared" si="20"/>
        <v>158751.0210358281</v>
      </c>
      <c r="J54" s="65">
        <f t="shared" si="11"/>
        <v>6193.5334922066822</v>
      </c>
      <c r="K54" s="66">
        <f t="shared" si="12"/>
        <v>6090.0347446223423</v>
      </c>
      <c r="L54" s="67">
        <f t="shared" si="13"/>
        <v>4909.8253928606628</v>
      </c>
      <c r="M54" s="65">
        <f t="shared" si="14"/>
        <v>7865.7875351024868</v>
      </c>
      <c r="N54" s="66">
        <f t="shared" si="15"/>
        <v>9135.0521169335134</v>
      </c>
      <c r="O54" s="67">
        <f t="shared" si="16"/>
        <v>-4909.8253928606628</v>
      </c>
      <c r="P54" s="96">
        <v>-1</v>
      </c>
      <c r="Q54" s="59">
        <v>1</v>
      </c>
      <c r="R54" s="60"/>
      <c r="S54" s="3"/>
      <c r="T54" s="3"/>
      <c r="U54" s="3"/>
    </row>
    <row r="55" spans="1:21" x14ac:dyDescent="0.4">
      <c r="A55" s="4">
        <v>47</v>
      </c>
      <c r="B55" s="61">
        <v>44293</v>
      </c>
      <c r="C55" s="62">
        <v>-1</v>
      </c>
      <c r="D55" s="63">
        <v>1.27</v>
      </c>
      <c r="E55" s="64">
        <v>1.5</v>
      </c>
      <c r="F55" s="42">
        <v>-1</v>
      </c>
      <c r="G55" s="54">
        <f t="shared" si="18"/>
        <v>222482.37798218182</v>
      </c>
      <c r="H55" s="54">
        <f t="shared" si="19"/>
        <v>221682.33973320713</v>
      </c>
      <c r="I55" s="54">
        <f t="shared" si="20"/>
        <v>153988.49040475325</v>
      </c>
      <c r="J55" s="65">
        <f t="shared" si="11"/>
        <v>6429.5071182597576</v>
      </c>
      <c r="K55" s="66">
        <f t="shared" si="12"/>
        <v>6364.0863081303478</v>
      </c>
      <c r="L55" s="67">
        <f t="shared" si="13"/>
        <v>4762.5306310748429</v>
      </c>
      <c r="M55" s="65">
        <f t="shared" si="14"/>
        <v>8165.4740401898925</v>
      </c>
      <c r="N55" s="66">
        <f t="shared" si="15"/>
        <v>9546.1294621955221</v>
      </c>
      <c r="O55" s="67">
        <f t="shared" si="16"/>
        <v>-4762.5306310748429</v>
      </c>
      <c r="P55" s="96">
        <v>-1</v>
      </c>
      <c r="Q55" s="59">
        <v>1</v>
      </c>
      <c r="R55" s="60"/>
      <c r="S55" s="3"/>
      <c r="T55" s="3"/>
      <c r="U55" s="3"/>
    </row>
    <row r="56" spans="1:21" x14ac:dyDescent="0.4">
      <c r="A56" s="4">
        <v>48</v>
      </c>
      <c r="B56" s="61">
        <v>44301</v>
      </c>
      <c r="C56" s="62">
        <v>-1</v>
      </c>
      <c r="D56" s="63">
        <v>1.27</v>
      </c>
      <c r="E56" s="64">
        <v>1.5</v>
      </c>
      <c r="F56" s="42">
        <v>2</v>
      </c>
      <c r="G56" s="54">
        <f t="shared" si="18"/>
        <v>230958.95658330293</v>
      </c>
      <c r="H56" s="54">
        <f t="shared" si="19"/>
        <v>231658.04502120145</v>
      </c>
      <c r="I56" s="54">
        <f t="shared" si="20"/>
        <v>163227.79982903844</v>
      </c>
      <c r="J56" s="65">
        <f t="shared" si="11"/>
        <v>6674.4713394654545</v>
      </c>
      <c r="K56" s="66">
        <f t="shared" si="12"/>
        <v>6650.4701919962135</v>
      </c>
      <c r="L56" s="67">
        <f t="shared" si="13"/>
        <v>4619.6547121425974</v>
      </c>
      <c r="M56" s="65">
        <f t="shared" si="14"/>
        <v>8476.5786011211276</v>
      </c>
      <c r="N56" s="66">
        <f t="shared" si="15"/>
        <v>9975.7052879943203</v>
      </c>
      <c r="O56" s="67">
        <f t="shared" si="16"/>
        <v>9239.3094242851948</v>
      </c>
      <c r="P56" s="96">
        <v>-1</v>
      </c>
      <c r="Q56" s="59">
        <v>1</v>
      </c>
      <c r="R56" s="60"/>
      <c r="S56" s="3"/>
      <c r="T56" s="3"/>
      <c r="U56" s="3"/>
    </row>
    <row r="57" spans="1:21" x14ac:dyDescent="0.4">
      <c r="A57" s="4">
        <v>49</v>
      </c>
      <c r="B57" s="61">
        <v>44302</v>
      </c>
      <c r="C57" s="62">
        <v>-1</v>
      </c>
      <c r="D57" s="63">
        <v>-1</v>
      </c>
      <c r="E57" s="64">
        <v>-1</v>
      </c>
      <c r="F57" s="42">
        <v>1</v>
      </c>
      <c r="G57" s="54">
        <f t="shared" si="18"/>
        <v>224030.18788580384</v>
      </c>
      <c r="H57" s="54">
        <f t="shared" si="19"/>
        <v>224708.30367056542</v>
      </c>
      <c r="I57" s="54">
        <f t="shared" si="20"/>
        <v>168124.63382390959</v>
      </c>
      <c r="J57" s="65">
        <f t="shared" si="11"/>
        <v>6928.7686974990875</v>
      </c>
      <c r="K57" s="66">
        <f t="shared" si="12"/>
        <v>6949.7413506360435</v>
      </c>
      <c r="L57" s="67">
        <f t="shared" si="13"/>
        <v>4896.8339948711528</v>
      </c>
      <c r="M57" s="65">
        <f t="shared" si="14"/>
        <v>-6928.7686974990875</v>
      </c>
      <c r="N57" s="66">
        <f t="shared" si="15"/>
        <v>-6949.7413506360435</v>
      </c>
      <c r="O57" s="67">
        <f t="shared" si="16"/>
        <v>4896.8339948711528</v>
      </c>
      <c r="P57" s="96">
        <v>-1</v>
      </c>
      <c r="Q57" s="59">
        <v>1</v>
      </c>
      <c r="R57" s="60"/>
      <c r="S57" s="3"/>
      <c r="T57" s="3"/>
      <c r="U57" s="3"/>
    </row>
    <row r="58" spans="1:21" ht="19.5" thickBot="1" x14ac:dyDescent="0.45">
      <c r="A58" s="4">
        <v>50</v>
      </c>
      <c r="B58" s="68">
        <v>44306</v>
      </c>
      <c r="C58" s="69">
        <v>1</v>
      </c>
      <c r="D58" s="70">
        <v>1.27</v>
      </c>
      <c r="E58" s="71">
        <v>1.5</v>
      </c>
      <c r="F58" s="72">
        <v>2</v>
      </c>
      <c r="G58" s="54">
        <f t="shared" si="18"/>
        <v>232565.73804425297</v>
      </c>
      <c r="H58" s="54">
        <f t="shared" si="19"/>
        <v>234820.17733574088</v>
      </c>
      <c r="I58" s="54">
        <f t="shared" si="20"/>
        <v>178212.11185334416</v>
      </c>
      <c r="J58" s="65">
        <f t="shared" si="11"/>
        <v>6720.9056365741153</v>
      </c>
      <c r="K58" s="66">
        <f t="shared" si="12"/>
        <v>6741.2491101169626</v>
      </c>
      <c r="L58" s="67">
        <f t="shared" si="13"/>
        <v>5043.7390147172873</v>
      </c>
      <c r="M58" s="65">
        <f t="shared" si="14"/>
        <v>8535.5501584491267</v>
      </c>
      <c r="N58" s="66">
        <f t="shared" si="15"/>
        <v>10111.873665175444</v>
      </c>
      <c r="O58" s="67">
        <f t="shared" si="16"/>
        <v>10087.478029434575</v>
      </c>
      <c r="P58" s="95">
        <v>1</v>
      </c>
      <c r="Q58" s="99">
        <v>1</v>
      </c>
      <c r="R58" s="73"/>
      <c r="S58" s="3"/>
      <c r="T58" s="3"/>
      <c r="U58" s="3"/>
    </row>
    <row r="59" spans="1:21" ht="19.5" thickBot="1" x14ac:dyDescent="0.45">
      <c r="A59" s="4"/>
      <c r="B59" s="113" t="s">
        <v>5</v>
      </c>
      <c r="C59" s="114"/>
      <c r="D59" s="74">
        <f>COUNTIF(D9:D58,1.27)</f>
        <v>34</v>
      </c>
      <c r="E59" s="74">
        <f>COUNTIF(E9:E58,1.5)</f>
        <v>31</v>
      </c>
      <c r="F59" s="75">
        <f>COUNTIF(F9:F58,2)</f>
        <v>23</v>
      </c>
      <c r="G59" s="76">
        <f>M59+G8</f>
        <v>232565.73804425297</v>
      </c>
      <c r="H59" s="77">
        <f>N59+H8</f>
        <v>234820.17733574082</v>
      </c>
      <c r="I59" s="78">
        <f>O59+I8</f>
        <v>178212.11185334413</v>
      </c>
      <c r="J59" s="79" t="s">
        <v>30</v>
      </c>
      <c r="K59" s="80">
        <f>B58-B9</f>
        <v>250</v>
      </c>
      <c r="L59" s="81" t="s">
        <v>31</v>
      </c>
      <c r="M59" s="82">
        <f>SUM(M9:M58)</f>
        <v>132565.73804425297</v>
      </c>
      <c r="N59" s="83">
        <f>SUM(N9:N58)</f>
        <v>134820.17733574082</v>
      </c>
      <c r="O59" s="84">
        <f>SUM(O9:O58)</f>
        <v>78212.111853344133</v>
      </c>
      <c r="P59" s="85"/>
      <c r="Q59" s="85"/>
      <c r="R59" s="86"/>
      <c r="S59" s="3"/>
      <c r="T59" s="3"/>
      <c r="U59" s="3"/>
    </row>
    <row r="60" spans="1:21" ht="19.5" thickBot="1" x14ac:dyDescent="0.45">
      <c r="A60" s="4"/>
      <c r="B60" s="107" t="s">
        <v>6</v>
      </c>
      <c r="C60" s="108"/>
      <c r="D60" s="74">
        <f>COUNTIF(D9:D58,-1)</f>
        <v>15</v>
      </c>
      <c r="E60" s="74">
        <f>COUNTIF(E9:E58,-1)</f>
        <v>18</v>
      </c>
      <c r="F60" s="75">
        <f>COUNTIF(F9:F58,-1)</f>
        <v>26</v>
      </c>
      <c r="G60" s="115" t="s">
        <v>29</v>
      </c>
      <c r="H60" s="116"/>
      <c r="I60" s="117"/>
      <c r="J60" s="115" t="s">
        <v>32</v>
      </c>
      <c r="K60" s="116"/>
      <c r="L60" s="117"/>
      <c r="M60" s="87"/>
      <c r="N60" s="88"/>
      <c r="O60" s="89"/>
      <c r="P60" s="85"/>
      <c r="Q60" s="85"/>
      <c r="R60" s="86"/>
    </row>
    <row r="61" spans="1:21" ht="19.5" thickBot="1" x14ac:dyDescent="0.45">
      <c r="A61" s="4"/>
      <c r="B61" s="107" t="s">
        <v>34</v>
      </c>
      <c r="C61" s="108"/>
      <c r="D61" s="74">
        <f>COUNTIF(D9:D58,0)</f>
        <v>0</v>
      </c>
      <c r="E61" s="74">
        <f>COUNTIF(E9:E58,0)</f>
        <v>0</v>
      </c>
      <c r="F61" s="74">
        <f>COUNTIF(F9:F58,0)</f>
        <v>0</v>
      </c>
      <c r="G61" s="90">
        <f>G59/G8</f>
        <v>2.3256573804425296</v>
      </c>
      <c r="H61" s="91">
        <f t="shared" ref="H61" si="21">H59/H8</f>
        <v>2.3482017733574083</v>
      </c>
      <c r="I61" s="92">
        <f>I59/I8</f>
        <v>1.7821211185334414</v>
      </c>
      <c r="J61" s="93">
        <f>(G61-100%)*30/K59</f>
        <v>0.15907888565310355</v>
      </c>
      <c r="K61" s="93">
        <f>(H61-100%)*30/K59</f>
        <v>0.16178421280288899</v>
      </c>
      <c r="L61" s="94">
        <f>(I61-100%)*30/K59</f>
        <v>9.3854534224012964E-2</v>
      </c>
      <c r="M61" s="87"/>
      <c r="N61" s="88"/>
      <c r="O61" s="89"/>
      <c r="P61" s="85"/>
      <c r="Q61" s="85"/>
      <c r="R61" s="86"/>
    </row>
    <row r="62" spans="1:21" ht="19.5" thickBot="1" x14ac:dyDescent="0.45">
      <c r="A62" s="3"/>
      <c r="B62" s="105" t="s">
        <v>4</v>
      </c>
      <c r="C62" s="106"/>
      <c r="D62" s="41">
        <f t="shared" ref="D62:E62" si="22">D59/(D59+D60+D61)</f>
        <v>0.69387755102040816</v>
      </c>
      <c r="E62" s="39">
        <f t="shared" si="22"/>
        <v>0.63265306122448983</v>
      </c>
      <c r="F62" s="40">
        <f>F59/(F59+F60+F61)</f>
        <v>0.46938775510204084</v>
      </c>
      <c r="J62" s="100" t="s">
        <v>38</v>
      </c>
      <c r="K62" s="101"/>
      <c r="L62" s="101"/>
      <c r="M62" s="101"/>
      <c r="N62" s="101"/>
      <c r="O62" s="101"/>
      <c r="P62" s="102">
        <v>40</v>
      </c>
      <c r="Q62" s="103">
        <v>26</v>
      </c>
      <c r="R62" s="104"/>
    </row>
    <row r="64" spans="1:21" x14ac:dyDescent="0.4">
      <c r="D64" s="38"/>
      <c r="E64" s="38"/>
      <c r="F64" s="38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7:B685"/>
  <sheetViews>
    <sheetView zoomScale="80" zoomScaleNormal="80" workbookViewId="0">
      <selection activeCell="B685" sqref="B685"/>
    </sheetView>
  </sheetViews>
  <sheetFormatPr defaultColWidth="8.125" defaultRowHeight="14.25" x14ac:dyDescent="0.4"/>
  <cols>
    <col min="1" max="1" width="25.125" style="36" customWidth="1"/>
    <col min="2" max="2" width="25.125" style="35" customWidth="1"/>
    <col min="3" max="256" width="8.125" style="35"/>
    <col min="257" max="257" width="6.625" style="35" customWidth="1"/>
    <col min="258" max="258" width="7.25" style="35" customWidth="1"/>
    <col min="259" max="512" width="8.125" style="35"/>
    <col min="513" max="513" width="6.625" style="35" customWidth="1"/>
    <col min="514" max="514" width="7.25" style="35" customWidth="1"/>
    <col min="515" max="768" width="8.125" style="35"/>
    <col min="769" max="769" width="6.625" style="35" customWidth="1"/>
    <col min="770" max="770" width="7.25" style="35" customWidth="1"/>
    <col min="771" max="1024" width="8.125" style="35"/>
    <col min="1025" max="1025" width="6.625" style="35" customWidth="1"/>
    <col min="1026" max="1026" width="7.25" style="35" customWidth="1"/>
    <col min="1027" max="1280" width="8.125" style="35"/>
    <col min="1281" max="1281" width="6.625" style="35" customWidth="1"/>
    <col min="1282" max="1282" width="7.25" style="35" customWidth="1"/>
    <col min="1283" max="1536" width="8.125" style="35"/>
    <col min="1537" max="1537" width="6.625" style="35" customWidth="1"/>
    <col min="1538" max="1538" width="7.25" style="35" customWidth="1"/>
    <col min="1539" max="1792" width="8.125" style="35"/>
    <col min="1793" max="1793" width="6.625" style="35" customWidth="1"/>
    <col min="1794" max="1794" width="7.25" style="35" customWidth="1"/>
    <col min="1795" max="2048" width="8.125" style="35"/>
    <col min="2049" max="2049" width="6.625" style="35" customWidth="1"/>
    <col min="2050" max="2050" width="7.25" style="35" customWidth="1"/>
    <col min="2051" max="2304" width="8.125" style="35"/>
    <col min="2305" max="2305" width="6.625" style="35" customWidth="1"/>
    <col min="2306" max="2306" width="7.25" style="35" customWidth="1"/>
    <col min="2307" max="2560" width="8.125" style="35"/>
    <col min="2561" max="2561" width="6.625" style="35" customWidth="1"/>
    <col min="2562" max="2562" width="7.25" style="35" customWidth="1"/>
    <col min="2563" max="2816" width="8.125" style="35"/>
    <col min="2817" max="2817" width="6.625" style="35" customWidth="1"/>
    <col min="2818" max="2818" width="7.25" style="35" customWidth="1"/>
    <col min="2819" max="3072" width="8.125" style="35"/>
    <col min="3073" max="3073" width="6.625" style="35" customWidth="1"/>
    <col min="3074" max="3074" width="7.25" style="35" customWidth="1"/>
    <col min="3075" max="3328" width="8.125" style="35"/>
    <col min="3329" max="3329" width="6.625" style="35" customWidth="1"/>
    <col min="3330" max="3330" width="7.25" style="35" customWidth="1"/>
    <col min="3331" max="3584" width="8.125" style="35"/>
    <col min="3585" max="3585" width="6.625" style="35" customWidth="1"/>
    <col min="3586" max="3586" width="7.25" style="35" customWidth="1"/>
    <col min="3587" max="3840" width="8.125" style="35"/>
    <col min="3841" max="3841" width="6.625" style="35" customWidth="1"/>
    <col min="3842" max="3842" width="7.25" style="35" customWidth="1"/>
    <col min="3843" max="4096" width="8.125" style="35"/>
    <col min="4097" max="4097" width="6.625" style="35" customWidth="1"/>
    <col min="4098" max="4098" width="7.25" style="35" customWidth="1"/>
    <col min="4099" max="4352" width="8.125" style="35"/>
    <col min="4353" max="4353" width="6.625" style="35" customWidth="1"/>
    <col min="4354" max="4354" width="7.25" style="35" customWidth="1"/>
    <col min="4355" max="4608" width="8.125" style="35"/>
    <col min="4609" max="4609" width="6.625" style="35" customWidth="1"/>
    <col min="4610" max="4610" width="7.25" style="35" customWidth="1"/>
    <col min="4611" max="4864" width="8.125" style="35"/>
    <col min="4865" max="4865" width="6.625" style="35" customWidth="1"/>
    <col min="4866" max="4866" width="7.25" style="35" customWidth="1"/>
    <col min="4867" max="5120" width="8.125" style="35"/>
    <col min="5121" max="5121" width="6.625" style="35" customWidth="1"/>
    <col min="5122" max="5122" width="7.25" style="35" customWidth="1"/>
    <col min="5123" max="5376" width="8.125" style="35"/>
    <col min="5377" max="5377" width="6.625" style="35" customWidth="1"/>
    <col min="5378" max="5378" width="7.25" style="35" customWidth="1"/>
    <col min="5379" max="5632" width="8.125" style="35"/>
    <col min="5633" max="5633" width="6.625" style="35" customWidth="1"/>
    <col min="5634" max="5634" width="7.25" style="35" customWidth="1"/>
    <col min="5635" max="5888" width="8.125" style="35"/>
    <col min="5889" max="5889" width="6.625" style="35" customWidth="1"/>
    <col min="5890" max="5890" width="7.25" style="35" customWidth="1"/>
    <col min="5891" max="6144" width="8.125" style="35"/>
    <col min="6145" max="6145" width="6.625" style="35" customWidth="1"/>
    <col min="6146" max="6146" width="7.25" style="35" customWidth="1"/>
    <col min="6147" max="6400" width="8.125" style="35"/>
    <col min="6401" max="6401" width="6.625" style="35" customWidth="1"/>
    <col min="6402" max="6402" width="7.25" style="35" customWidth="1"/>
    <col min="6403" max="6656" width="8.125" style="35"/>
    <col min="6657" max="6657" width="6.625" style="35" customWidth="1"/>
    <col min="6658" max="6658" width="7.25" style="35" customWidth="1"/>
    <col min="6659" max="6912" width="8.125" style="35"/>
    <col min="6913" max="6913" width="6.625" style="35" customWidth="1"/>
    <col min="6914" max="6914" width="7.25" style="35" customWidth="1"/>
    <col min="6915" max="7168" width="8.125" style="35"/>
    <col min="7169" max="7169" width="6.625" style="35" customWidth="1"/>
    <col min="7170" max="7170" width="7.25" style="35" customWidth="1"/>
    <col min="7171" max="7424" width="8.125" style="35"/>
    <col min="7425" max="7425" width="6.625" style="35" customWidth="1"/>
    <col min="7426" max="7426" width="7.25" style="35" customWidth="1"/>
    <col min="7427" max="7680" width="8.125" style="35"/>
    <col min="7681" max="7681" width="6.625" style="35" customWidth="1"/>
    <col min="7682" max="7682" width="7.25" style="35" customWidth="1"/>
    <col min="7683" max="7936" width="8.125" style="35"/>
    <col min="7937" max="7937" width="6.625" style="35" customWidth="1"/>
    <col min="7938" max="7938" width="7.25" style="35" customWidth="1"/>
    <col min="7939" max="8192" width="8.125" style="35"/>
    <col min="8193" max="8193" width="6.625" style="35" customWidth="1"/>
    <col min="8194" max="8194" width="7.25" style="35" customWidth="1"/>
    <col min="8195" max="8448" width="8.125" style="35"/>
    <col min="8449" max="8449" width="6.625" style="35" customWidth="1"/>
    <col min="8450" max="8450" width="7.25" style="35" customWidth="1"/>
    <col min="8451" max="8704" width="8.125" style="35"/>
    <col min="8705" max="8705" width="6.625" style="35" customWidth="1"/>
    <col min="8706" max="8706" width="7.25" style="35" customWidth="1"/>
    <col min="8707" max="8960" width="8.125" style="35"/>
    <col min="8961" max="8961" width="6.625" style="35" customWidth="1"/>
    <col min="8962" max="8962" width="7.25" style="35" customWidth="1"/>
    <col min="8963" max="9216" width="8.125" style="35"/>
    <col min="9217" max="9217" width="6.625" style="35" customWidth="1"/>
    <col min="9218" max="9218" width="7.25" style="35" customWidth="1"/>
    <col min="9219" max="9472" width="8.125" style="35"/>
    <col min="9473" max="9473" width="6.625" style="35" customWidth="1"/>
    <col min="9474" max="9474" width="7.25" style="35" customWidth="1"/>
    <col min="9475" max="9728" width="8.125" style="35"/>
    <col min="9729" max="9729" width="6.625" style="35" customWidth="1"/>
    <col min="9730" max="9730" width="7.25" style="35" customWidth="1"/>
    <col min="9731" max="9984" width="8.125" style="35"/>
    <col min="9985" max="9985" width="6.625" style="35" customWidth="1"/>
    <col min="9986" max="9986" width="7.25" style="35" customWidth="1"/>
    <col min="9987" max="10240" width="8.125" style="35"/>
    <col min="10241" max="10241" width="6.625" style="35" customWidth="1"/>
    <col min="10242" max="10242" width="7.25" style="35" customWidth="1"/>
    <col min="10243" max="10496" width="8.125" style="35"/>
    <col min="10497" max="10497" width="6.625" style="35" customWidth="1"/>
    <col min="10498" max="10498" width="7.25" style="35" customWidth="1"/>
    <col min="10499" max="10752" width="8.125" style="35"/>
    <col min="10753" max="10753" width="6.625" style="35" customWidth="1"/>
    <col min="10754" max="10754" width="7.25" style="35" customWidth="1"/>
    <col min="10755" max="11008" width="8.125" style="35"/>
    <col min="11009" max="11009" width="6.625" style="35" customWidth="1"/>
    <col min="11010" max="11010" width="7.25" style="35" customWidth="1"/>
    <col min="11011" max="11264" width="8.125" style="35"/>
    <col min="11265" max="11265" width="6.625" style="35" customWidth="1"/>
    <col min="11266" max="11266" width="7.25" style="35" customWidth="1"/>
    <col min="11267" max="11520" width="8.125" style="35"/>
    <col min="11521" max="11521" width="6.625" style="35" customWidth="1"/>
    <col min="11522" max="11522" width="7.25" style="35" customWidth="1"/>
    <col min="11523" max="11776" width="8.125" style="35"/>
    <col min="11777" max="11777" width="6.625" style="35" customWidth="1"/>
    <col min="11778" max="11778" width="7.25" style="35" customWidth="1"/>
    <col min="11779" max="12032" width="8.125" style="35"/>
    <col min="12033" max="12033" width="6.625" style="35" customWidth="1"/>
    <col min="12034" max="12034" width="7.25" style="35" customWidth="1"/>
    <col min="12035" max="12288" width="8.125" style="35"/>
    <col min="12289" max="12289" width="6.625" style="35" customWidth="1"/>
    <col min="12290" max="12290" width="7.25" style="35" customWidth="1"/>
    <col min="12291" max="12544" width="8.125" style="35"/>
    <col min="12545" max="12545" width="6.625" style="35" customWidth="1"/>
    <col min="12546" max="12546" width="7.25" style="35" customWidth="1"/>
    <col min="12547" max="12800" width="8.125" style="35"/>
    <col min="12801" max="12801" width="6.625" style="35" customWidth="1"/>
    <col min="12802" max="12802" width="7.25" style="35" customWidth="1"/>
    <col min="12803" max="13056" width="8.125" style="35"/>
    <col min="13057" max="13057" width="6.625" style="35" customWidth="1"/>
    <col min="13058" max="13058" width="7.25" style="35" customWidth="1"/>
    <col min="13059" max="13312" width="8.125" style="35"/>
    <col min="13313" max="13313" width="6.625" style="35" customWidth="1"/>
    <col min="13314" max="13314" width="7.25" style="35" customWidth="1"/>
    <col min="13315" max="13568" width="8.125" style="35"/>
    <col min="13569" max="13569" width="6.625" style="35" customWidth="1"/>
    <col min="13570" max="13570" width="7.25" style="35" customWidth="1"/>
    <col min="13571" max="13824" width="8.125" style="35"/>
    <col min="13825" max="13825" width="6.625" style="35" customWidth="1"/>
    <col min="13826" max="13826" width="7.25" style="35" customWidth="1"/>
    <col min="13827" max="14080" width="8.125" style="35"/>
    <col min="14081" max="14081" width="6.625" style="35" customWidth="1"/>
    <col min="14082" max="14082" width="7.25" style="35" customWidth="1"/>
    <col min="14083" max="14336" width="8.125" style="35"/>
    <col min="14337" max="14337" width="6.625" style="35" customWidth="1"/>
    <col min="14338" max="14338" width="7.25" style="35" customWidth="1"/>
    <col min="14339" max="14592" width="8.125" style="35"/>
    <col min="14593" max="14593" width="6.625" style="35" customWidth="1"/>
    <col min="14594" max="14594" width="7.25" style="35" customWidth="1"/>
    <col min="14595" max="14848" width="8.125" style="35"/>
    <col min="14849" max="14849" width="6.625" style="35" customWidth="1"/>
    <col min="14850" max="14850" width="7.25" style="35" customWidth="1"/>
    <col min="14851" max="15104" width="8.125" style="35"/>
    <col min="15105" max="15105" width="6.625" style="35" customWidth="1"/>
    <col min="15106" max="15106" width="7.25" style="35" customWidth="1"/>
    <col min="15107" max="15360" width="8.125" style="35"/>
    <col min="15361" max="15361" width="6.625" style="35" customWidth="1"/>
    <col min="15362" max="15362" width="7.25" style="35" customWidth="1"/>
    <col min="15363" max="15616" width="8.125" style="35"/>
    <col min="15617" max="15617" width="6.625" style="35" customWidth="1"/>
    <col min="15618" max="15618" width="7.25" style="35" customWidth="1"/>
    <col min="15619" max="15872" width="8.125" style="35"/>
    <col min="15873" max="15873" width="6.625" style="35" customWidth="1"/>
    <col min="15874" max="15874" width="7.25" style="35" customWidth="1"/>
    <col min="15875" max="16128" width="8.125" style="35"/>
    <col min="16129" max="16129" width="6.625" style="35" customWidth="1"/>
    <col min="16130" max="16130" width="7.25" style="35" customWidth="1"/>
    <col min="16131" max="16384" width="8.125" style="35"/>
  </cols>
  <sheetData>
    <row r="17" spans="1:1" x14ac:dyDescent="0.4">
      <c r="A17" s="36">
        <v>1</v>
      </c>
    </row>
    <row r="45" spans="1:1" x14ac:dyDescent="0.4">
      <c r="A45" s="36">
        <v>2</v>
      </c>
    </row>
    <row r="73" spans="1:1" x14ac:dyDescent="0.4">
      <c r="A73" s="36" t="s">
        <v>46</v>
      </c>
    </row>
    <row r="103" spans="1:1" x14ac:dyDescent="0.4">
      <c r="A103" s="36">
        <v>6.7</v>
      </c>
    </row>
    <row r="130" spans="1:1" x14ac:dyDescent="0.4">
      <c r="A130" s="36">
        <v>8.9</v>
      </c>
    </row>
    <row r="160" spans="1:1" x14ac:dyDescent="0.4">
      <c r="A160" s="36" t="s">
        <v>47</v>
      </c>
    </row>
    <row r="189" spans="1:1" x14ac:dyDescent="0.4">
      <c r="A189" s="36">
        <v>17</v>
      </c>
    </row>
    <row r="219" spans="1:1" x14ac:dyDescent="0.4">
      <c r="A219" s="36">
        <v>18</v>
      </c>
    </row>
    <row r="248" spans="1:1" x14ac:dyDescent="0.4">
      <c r="A248" s="36">
        <v>20</v>
      </c>
    </row>
    <row r="277" spans="1:1" x14ac:dyDescent="0.4">
      <c r="A277" s="36">
        <v>21</v>
      </c>
    </row>
    <row r="306" spans="1:1" x14ac:dyDescent="0.4">
      <c r="A306" s="36">
        <v>22.23</v>
      </c>
    </row>
    <row r="335" spans="1:1" x14ac:dyDescent="0.4">
      <c r="A335" s="36" t="s">
        <v>48</v>
      </c>
    </row>
    <row r="365" spans="1:1" x14ac:dyDescent="0.4">
      <c r="A365" s="36">
        <v>27</v>
      </c>
    </row>
    <row r="397" spans="1:1" x14ac:dyDescent="0.4">
      <c r="A397" s="36">
        <v>28</v>
      </c>
    </row>
    <row r="429" spans="1:1" x14ac:dyDescent="0.4">
      <c r="A429" s="36">
        <v>29.3</v>
      </c>
    </row>
    <row r="462" spans="1:1" x14ac:dyDescent="0.4">
      <c r="A462" s="36" t="s">
        <v>49</v>
      </c>
    </row>
    <row r="493" spans="1:1" x14ac:dyDescent="0.4">
      <c r="A493" s="36">
        <v>34</v>
      </c>
    </row>
    <row r="525" spans="1:2" x14ac:dyDescent="0.4">
      <c r="A525" s="36">
        <v>35</v>
      </c>
      <c r="B525" s="35">
        <v>1</v>
      </c>
    </row>
    <row r="557" spans="1:1" x14ac:dyDescent="0.4">
      <c r="A557" s="36" t="s">
        <v>50</v>
      </c>
    </row>
    <row r="589" spans="1:1" x14ac:dyDescent="0.4">
      <c r="A589" s="36" t="s">
        <v>51</v>
      </c>
    </row>
    <row r="621" spans="1:1" x14ac:dyDescent="0.4">
      <c r="A621" s="36">
        <v>44.45</v>
      </c>
    </row>
    <row r="653" spans="1:1" x14ac:dyDescent="0.4">
      <c r="A653" s="36">
        <v>46.47</v>
      </c>
    </row>
    <row r="685" spans="1:1" x14ac:dyDescent="0.4">
      <c r="A685" s="36" t="s">
        <v>52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9"/>
  <sheetViews>
    <sheetView zoomScale="145" zoomScaleSheetLayoutView="100" workbookViewId="0">
      <selection activeCell="N14" sqref="N14"/>
    </sheetView>
  </sheetViews>
  <sheetFormatPr defaultColWidth="8.125" defaultRowHeight="13.5" x14ac:dyDescent="0.4"/>
  <cols>
    <col min="1" max="16384" width="8.125" style="35"/>
  </cols>
  <sheetData>
    <row r="1" spans="1:10" x14ac:dyDescent="0.4">
      <c r="A1" s="35" t="s">
        <v>25</v>
      </c>
    </row>
    <row r="2" spans="1:10" x14ac:dyDescent="0.4">
      <c r="A2" s="118" t="s">
        <v>53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x14ac:dyDescent="0.4">
      <c r="A3" s="119"/>
      <c r="B3" s="119"/>
      <c r="C3" s="119"/>
      <c r="D3" s="119"/>
      <c r="E3" s="119"/>
      <c r="F3" s="119"/>
      <c r="G3" s="119"/>
      <c r="H3" s="119"/>
      <c r="I3" s="119"/>
      <c r="J3" s="119"/>
    </row>
    <row r="4" spans="1:10" x14ac:dyDescent="0.4">
      <c r="A4" s="119"/>
      <c r="B4" s="119"/>
      <c r="C4" s="119"/>
      <c r="D4" s="119"/>
      <c r="E4" s="119"/>
      <c r="F4" s="119"/>
      <c r="G4" s="119"/>
      <c r="H4" s="119"/>
      <c r="I4" s="119"/>
      <c r="J4" s="119"/>
    </row>
    <row r="5" spans="1:10" x14ac:dyDescent="0.4">
      <c r="A5" s="119"/>
      <c r="B5" s="119"/>
      <c r="C5" s="119"/>
      <c r="D5" s="119"/>
      <c r="E5" s="119"/>
      <c r="F5" s="119"/>
      <c r="G5" s="119"/>
      <c r="H5" s="119"/>
      <c r="I5" s="119"/>
      <c r="J5" s="119"/>
    </row>
    <row r="6" spans="1:10" x14ac:dyDescent="0.4">
      <c r="A6" s="119"/>
      <c r="B6" s="119"/>
      <c r="C6" s="119"/>
      <c r="D6" s="119"/>
      <c r="E6" s="119"/>
      <c r="F6" s="119"/>
      <c r="G6" s="119"/>
      <c r="H6" s="119"/>
      <c r="I6" s="119"/>
      <c r="J6" s="119"/>
    </row>
    <row r="7" spans="1:10" x14ac:dyDescent="0.4">
      <c r="A7" s="119"/>
      <c r="B7" s="119"/>
      <c r="C7" s="119"/>
      <c r="D7" s="119"/>
      <c r="E7" s="119"/>
      <c r="F7" s="119"/>
      <c r="G7" s="119"/>
      <c r="H7" s="119"/>
      <c r="I7" s="119"/>
      <c r="J7" s="119"/>
    </row>
    <row r="8" spans="1:10" x14ac:dyDescent="0.4">
      <c r="A8" s="119"/>
      <c r="B8" s="119"/>
      <c r="C8" s="119"/>
      <c r="D8" s="119"/>
      <c r="E8" s="119"/>
      <c r="F8" s="119"/>
      <c r="G8" s="119"/>
      <c r="H8" s="119"/>
      <c r="I8" s="119"/>
      <c r="J8" s="119"/>
    </row>
    <row r="9" spans="1:10" x14ac:dyDescent="0.4">
      <c r="A9" s="119"/>
      <c r="B9" s="119"/>
      <c r="C9" s="119"/>
      <c r="D9" s="119"/>
      <c r="E9" s="119"/>
      <c r="F9" s="119"/>
      <c r="G9" s="119"/>
      <c r="H9" s="119"/>
      <c r="I9" s="119"/>
      <c r="J9" s="119"/>
    </row>
    <row r="11" spans="1:10" x14ac:dyDescent="0.4">
      <c r="A11" s="35" t="s">
        <v>26</v>
      </c>
    </row>
    <row r="12" spans="1:10" x14ac:dyDescent="0.4">
      <c r="A12" s="120" t="s">
        <v>54</v>
      </c>
      <c r="B12" s="121"/>
      <c r="C12" s="121"/>
      <c r="D12" s="121"/>
      <c r="E12" s="121"/>
      <c r="F12" s="121"/>
      <c r="G12" s="121"/>
      <c r="H12" s="121"/>
      <c r="I12" s="121"/>
      <c r="J12" s="121"/>
    </row>
    <row r="13" spans="1:10" x14ac:dyDescent="0.4">
      <c r="A13" s="121"/>
      <c r="B13" s="121"/>
      <c r="C13" s="121"/>
      <c r="D13" s="121"/>
      <c r="E13" s="121"/>
      <c r="F13" s="121"/>
      <c r="G13" s="121"/>
      <c r="H13" s="121"/>
      <c r="I13" s="121"/>
      <c r="J13" s="121"/>
    </row>
    <row r="14" spans="1:10" x14ac:dyDescent="0.4">
      <c r="A14" s="121"/>
      <c r="B14" s="121"/>
      <c r="C14" s="121"/>
      <c r="D14" s="121"/>
      <c r="E14" s="121"/>
      <c r="F14" s="121"/>
      <c r="G14" s="121"/>
      <c r="H14" s="121"/>
      <c r="I14" s="121"/>
      <c r="J14" s="121"/>
    </row>
    <row r="15" spans="1:10" x14ac:dyDescent="0.4">
      <c r="A15" s="121"/>
      <c r="B15" s="121"/>
      <c r="C15" s="121"/>
      <c r="D15" s="121"/>
      <c r="E15" s="121"/>
      <c r="F15" s="121"/>
      <c r="G15" s="121"/>
      <c r="H15" s="121"/>
      <c r="I15" s="121"/>
      <c r="J15" s="121"/>
    </row>
    <row r="16" spans="1:10" x14ac:dyDescent="0.4">
      <c r="A16" s="121"/>
      <c r="B16" s="121"/>
      <c r="C16" s="121"/>
      <c r="D16" s="121"/>
      <c r="E16" s="121"/>
      <c r="F16" s="121"/>
      <c r="G16" s="121"/>
      <c r="H16" s="121"/>
      <c r="I16" s="121"/>
      <c r="J16" s="121"/>
    </row>
    <row r="17" spans="1:10" x14ac:dyDescent="0.4">
      <c r="A17" s="121"/>
      <c r="B17" s="121"/>
      <c r="C17" s="121"/>
      <c r="D17" s="121"/>
      <c r="E17" s="121"/>
      <c r="F17" s="121"/>
      <c r="G17" s="121"/>
      <c r="H17" s="121"/>
      <c r="I17" s="121"/>
      <c r="J17" s="121"/>
    </row>
    <row r="18" spans="1:10" x14ac:dyDescent="0.4">
      <c r="A18" s="121"/>
      <c r="B18" s="121"/>
      <c r="C18" s="121"/>
      <c r="D18" s="121"/>
      <c r="E18" s="121"/>
      <c r="F18" s="121"/>
      <c r="G18" s="121"/>
      <c r="H18" s="121"/>
      <c r="I18" s="121"/>
      <c r="J18" s="121"/>
    </row>
    <row r="19" spans="1:10" x14ac:dyDescent="0.4">
      <c r="A19" s="121"/>
      <c r="B19" s="121"/>
      <c r="C19" s="121"/>
      <c r="D19" s="121"/>
      <c r="E19" s="121"/>
      <c r="F19" s="121"/>
      <c r="G19" s="121"/>
      <c r="H19" s="121"/>
      <c r="I19" s="121"/>
      <c r="J19" s="121"/>
    </row>
    <row r="21" spans="1:10" x14ac:dyDescent="0.4">
      <c r="A21" s="35" t="s">
        <v>27</v>
      </c>
    </row>
    <row r="22" spans="1:10" x14ac:dyDescent="0.4">
      <c r="A22" s="120"/>
      <c r="B22" s="120"/>
      <c r="C22" s="120"/>
      <c r="D22" s="120"/>
      <c r="E22" s="120"/>
      <c r="F22" s="120"/>
      <c r="G22" s="120"/>
      <c r="H22" s="120"/>
      <c r="I22" s="120"/>
      <c r="J22" s="120"/>
    </row>
    <row r="23" spans="1:10" x14ac:dyDescent="0.4">
      <c r="A23" s="120"/>
      <c r="B23" s="120"/>
      <c r="C23" s="120"/>
      <c r="D23" s="120"/>
      <c r="E23" s="120"/>
      <c r="F23" s="120"/>
      <c r="G23" s="120"/>
      <c r="H23" s="120"/>
      <c r="I23" s="120"/>
      <c r="J23" s="120"/>
    </row>
    <row r="24" spans="1:10" x14ac:dyDescent="0.4">
      <c r="A24" s="120"/>
      <c r="B24" s="120"/>
      <c r="C24" s="120"/>
      <c r="D24" s="120"/>
      <c r="E24" s="120"/>
      <c r="F24" s="120"/>
      <c r="G24" s="120"/>
      <c r="H24" s="120"/>
      <c r="I24" s="120"/>
      <c r="J24" s="120"/>
    </row>
    <row r="25" spans="1:10" x14ac:dyDescent="0.4">
      <c r="A25" s="120"/>
      <c r="B25" s="120"/>
      <c r="C25" s="120"/>
      <c r="D25" s="120"/>
      <c r="E25" s="120"/>
      <c r="F25" s="120"/>
      <c r="G25" s="120"/>
      <c r="H25" s="120"/>
      <c r="I25" s="120"/>
      <c r="J25" s="120"/>
    </row>
    <row r="26" spans="1:10" x14ac:dyDescent="0.4">
      <c r="A26" s="120"/>
      <c r="B26" s="120"/>
      <c r="C26" s="120"/>
      <c r="D26" s="120"/>
      <c r="E26" s="120"/>
      <c r="F26" s="120"/>
      <c r="G26" s="120"/>
      <c r="H26" s="120"/>
      <c r="I26" s="120"/>
      <c r="J26" s="120"/>
    </row>
    <row r="27" spans="1:10" x14ac:dyDescent="0.4">
      <c r="A27" s="120"/>
      <c r="B27" s="120"/>
      <c r="C27" s="120"/>
      <c r="D27" s="120"/>
      <c r="E27" s="120"/>
      <c r="F27" s="120"/>
      <c r="G27" s="120"/>
      <c r="H27" s="120"/>
      <c r="I27" s="120"/>
      <c r="J27" s="120"/>
    </row>
    <row r="28" spans="1:10" x14ac:dyDescent="0.4">
      <c r="A28" s="120"/>
      <c r="B28" s="120"/>
      <c r="C28" s="120"/>
      <c r="D28" s="120"/>
      <c r="E28" s="120"/>
      <c r="F28" s="120"/>
      <c r="G28" s="120"/>
      <c r="H28" s="120"/>
      <c r="I28" s="120"/>
      <c r="J28" s="120"/>
    </row>
    <row r="29" spans="1:10" x14ac:dyDescent="0.4">
      <c r="A29" s="120"/>
      <c r="B29" s="120"/>
      <c r="C29" s="120"/>
      <c r="D29" s="120"/>
      <c r="E29" s="120"/>
      <c r="F29" s="120"/>
      <c r="G29" s="120"/>
      <c r="H29" s="120"/>
      <c r="I29" s="120"/>
      <c r="J29" s="120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2"/>
  <sheetViews>
    <sheetView zoomScale="80" zoomScaleNormal="80" workbookViewId="0">
      <selection activeCell="I7" sqref="I7"/>
    </sheetView>
  </sheetViews>
  <sheetFormatPr defaultRowHeight="18.75" x14ac:dyDescent="0.4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  <col min="10" max="10" width="14.375" customWidth="1"/>
  </cols>
  <sheetData>
    <row r="1" spans="1:10" x14ac:dyDescent="0.4">
      <c r="A1" s="23" t="s">
        <v>14</v>
      </c>
      <c r="B1" s="24"/>
      <c r="C1" s="25"/>
      <c r="D1" s="26"/>
      <c r="E1" s="25"/>
      <c r="F1" s="26"/>
      <c r="G1" s="25"/>
      <c r="H1" s="26"/>
    </row>
    <row r="2" spans="1:10" x14ac:dyDescent="0.4">
      <c r="A2" s="27"/>
      <c r="B2" s="25"/>
      <c r="C2" s="25"/>
      <c r="D2" s="26"/>
      <c r="E2" s="25"/>
      <c r="F2" s="26"/>
      <c r="G2" s="25"/>
      <c r="H2" s="26"/>
    </row>
    <row r="3" spans="1:10" x14ac:dyDescent="0.4">
      <c r="A3" s="28" t="s">
        <v>15</v>
      </c>
      <c r="B3" s="28" t="s">
        <v>16</v>
      </c>
      <c r="C3" s="28" t="s">
        <v>17</v>
      </c>
      <c r="D3" s="29" t="s">
        <v>18</v>
      </c>
      <c r="E3" s="28" t="s">
        <v>19</v>
      </c>
      <c r="F3" s="29" t="s">
        <v>18</v>
      </c>
      <c r="G3" s="28" t="s">
        <v>20</v>
      </c>
      <c r="H3" s="29" t="s">
        <v>18</v>
      </c>
      <c r="I3" s="28" t="s">
        <v>42</v>
      </c>
      <c r="J3" s="29" t="s">
        <v>18</v>
      </c>
    </row>
    <row r="4" spans="1:10" x14ac:dyDescent="0.4">
      <c r="A4" s="30" t="s">
        <v>21</v>
      </c>
      <c r="B4" s="30" t="s">
        <v>41</v>
      </c>
      <c r="C4" s="30"/>
      <c r="D4" s="31">
        <v>44593</v>
      </c>
      <c r="E4" s="30"/>
      <c r="F4" s="31">
        <v>44585</v>
      </c>
      <c r="G4" s="30"/>
      <c r="H4" s="31">
        <v>44586</v>
      </c>
      <c r="I4" s="30"/>
      <c r="J4" s="31">
        <v>44594</v>
      </c>
    </row>
    <row r="5" spans="1:10" x14ac:dyDescent="0.4">
      <c r="A5" s="30" t="s">
        <v>21</v>
      </c>
      <c r="B5" s="30" t="s">
        <v>41</v>
      </c>
      <c r="C5" s="30"/>
      <c r="D5" s="31"/>
      <c r="E5" s="30"/>
      <c r="F5" s="32"/>
      <c r="G5" s="30"/>
      <c r="H5" s="32" t="s">
        <v>40</v>
      </c>
      <c r="I5" s="30"/>
      <c r="J5" s="32"/>
    </row>
    <row r="6" spans="1:10" x14ac:dyDescent="0.4">
      <c r="A6" s="30" t="s">
        <v>21</v>
      </c>
      <c r="B6" s="30" t="s">
        <v>39</v>
      </c>
      <c r="C6" s="30"/>
      <c r="D6" s="32"/>
      <c r="E6" s="30"/>
      <c r="F6" s="31">
        <v>44595</v>
      </c>
      <c r="G6" s="30"/>
      <c r="H6" s="31">
        <v>44596</v>
      </c>
      <c r="I6" s="30"/>
      <c r="J6" s="31">
        <v>44597</v>
      </c>
    </row>
    <row r="7" spans="1:10" x14ac:dyDescent="0.4">
      <c r="A7" s="30" t="s">
        <v>21</v>
      </c>
      <c r="B7" s="30" t="s">
        <v>44</v>
      </c>
      <c r="C7" s="30"/>
      <c r="D7" s="32"/>
      <c r="E7" s="30"/>
      <c r="F7" s="32"/>
      <c r="G7" s="30"/>
      <c r="H7" s="31">
        <v>44600</v>
      </c>
      <c r="I7" s="30"/>
      <c r="J7" s="32"/>
    </row>
    <row r="8" spans="1:10" x14ac:dyDescent="0.4">
      <c r="A8" s="30" t="s">
        <v>21</v>
      </c>
      <c r="B8" s="30"/>
      <c r="C8" s="30"/>
      <c r="D8" s="32"/>
      <c r="E8" s="30"/>
      <c r="F8" s="32"/>
      <c r="G8" s="30"/>
      <c r="H8" s="32"/>
    </row>
    <row r="9" spans="1:10" x14ac:dyDescent="0.4">
      <c r="A9" s="30" t="s">
        <v>21</v>
      </c>
      <c r="B9" s="30"/>
      <c r="C9" s="30"/>
      <c r="D9" s="32"/>
      <c r="E9" s="30"/>
      <c r="F9" s="32"/>
      <c r="G9" s="30"/>
      <c r="H9" s="32"/>
    </row>
    <row r="10" spans="1:10" x14ac:dyDescent="0.4">
      <c r="A10" s="30" t="s">
        <v>21</v>
      </c>
      <c r="B10" s="30"/>
      <c r="C10" s="30"/>
      <c r="D10" s="32"/>
      <c r="E10" s="30"/>
      <c r="F10" s="32"/>
      <c r="G10" s="30"/>
      <c r="H10" s="32"/>
    </row>
    <row r="11" spans="1:10" x14ac:dyDescent="0.4">
      <c r="A11" s="30" t="s">
        <v>21</v>
      </c>
      <c r="B11" s="30"/>
      <c r="C11" s="30"/>
      <c r="D11" s="32"/>
      <c r="E11" s="30"/>
      <c r="F11" s="32"/>
      <c r="G11" s="30"/>
      <c r="H11" s="32"/>
    </row>
    <row r="12" spans="1:10" x14ac:dyDescent="0.4">
      <c r="A12" s="27"/>
      <c r="B12" s="25"/>
      <c r="C12" s="25"/>
      <c r="D12" s="26"/>
      <c r="E12" s="25"/>
      <c r="F12" s="26"/>
      <c r="G12" s="25"/>
      <c r="H12" s="26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永井百彦</cp:lastModifiedBy>
  <dcterms:created xsi:type="dcterms:W3CDTF">2020-09-18T03:10:57Z</dcterms:created>
  <dcterms:modified xsi:type="dcterms:W3CDTF">2022-02-08T13:39:29Z</dcterms:modified>
</cp:coreProperties>
</file>