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MA\検証\"/>
    </mc:Choice>
  </mc:AlternateContent>
  <xr:revisionPtr revIDLastSave="0" documentId="13_ncr:1_{253AF71B-5A9E-4BC8-B3FE-1053BDBC46A0}" xr6:coauthVersionLast="47" xr6:coauthVersionMax="47" xr10:uidLastSave="{00000000-0000-0000-0000-000000000000}"/>
  <bookViews>
    <workbookView xWindow="28680" yWindow="-120" windowWidth="29040" windowHeight="15840" tabRatio="455" xr2:uid="{00000000-000D-0000-FFFF-FFFF00000000}"/>
  </bookViews>
  <sheets>
    <sheet name="検証シート1" sheetId="7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7" l="1"/>
  <c r="F61" i="7"/>
  <c r="E61" i="7"/>
  <c r="D61" i="7"/>
  <c r="F60" i="7"/>
  <c r="E60" i="7"/>
  <c r="D60" i="7"/>
  <c r="F59" i="7"/>
  <c r="E59" i="7"/>
  <c r="D59" i="7"/>
  <c r="O9" i="7"/>
  <c r="J9" i="7"/>
  <c r="M9" i="7" s="1"/>
  <c r="I8" i="7"/>
  <c r="L9" i="7" s="1"/>
  <c r="H8" i="7"/>
  <c r="K9" i="7" s="1"/>
  <c r="N9" i="7" s="1"/>
  <c r="G8" i="7"/>
  <c r="E62" i="7" l="1"/>
  <c r="F62" i="7"/>
  <c r="D62" i="7"/>
  <c r="G9" i="7"/>
  <c r="H9" i="7"/>
  <c r="I9" i="7"/>
  <c r="K10" i="7" l="1"/>
  <c r="N10" i="7" s="1"/>
  <c r="H10" i="7" s="1"/>
  <c r="L10" i="7"/>
  <c r="O10" i="7" s="1"/>
  <c r="J10" i="7"/>
  <c r="M10" i="7" s="1"/>
  <c r="G10" i="7" s="1"/>
  <c r="K11" i="7" l="1"/>
  <c r="N11" i="7" s="1"/>
  <c r="H11" i="7" s="1"/>
  <c r="I10" i="7"/>
  <c r="J11" i="7"/>
  <c r="M11" i="7" s="1"/>
  <c r="G11" i="7"/>
  <c r="K12" i="7" l="1"/>
  <c r="N12" i="7" s="1"/>
  <c r="H12" i="7" s="1"/>
  <c r="J12" i="7"/>
  <c r="M12" i="7" s="1"/>
  <c r="G12" i="7" s="1"/>
  <c r="L11" i="7"/>
  <c r="O11" i="7" s="1"/>
  <c r="I11" i="7" s="1"/>
  <c r="J13" i="7" l="1"/>
  <c r="M13" i="7" s="1"/>
  <c r="G13" i="7" s="1"/>
  <c r="K13" i="7"/>
  <c r="N13" i="7" s="1"/>
  <c r="H13" i="7" s="1"/>
  <c r="L12" i="7"/>
  <c r="O12" i="7" s="1"/>
  <c r="I12" i="7" s="1"/>
  <c r="J14" i="7" l="1"/>
  <c r="M14" i="7" s="1"/>
  <c r="G14" i="7" s="1"/>
  <c r="L13" i="7"/>
  <c r="O13" i="7" s="1"/>
  <c r="I13" i="7" s="1"/>
  <c r="K14" i="7"/>
  <c r="N14" i="7" s="1"/>
  <c r="H14" i="7" s="1"/>
  <c r="L14" i="7" l="1"/>
  <c r="O14" i="7" s="1"/>
  <c r="I14" i="7" s="1"/>
  <c r="J15" i="7"/>
  <c r="M15" i="7" s="1"/>
  <c r="G15" i="7" s="1"/>
  <c r="K15" i="7"/>
  <c r="N15" i="7" s="1"/>
  <c r="H15" i="7" s="1"/>
  <c r="J16" i="7" l="1"/>
  <c r="M16" i="7" s="1"/>
  <c r="G16" i="7" s="1"/>
  <c r="K16" i="7"/>
  <c r="N16" i="7" s="1"/>
  <c r="H16" i="7" s="1"/>
  <c r="L15" i="7"/>
  <c r="O15" i="7" s="1"/>
  <c r="I15" i="7" s="1"/>
  <c r="J17" i="7" l="1"/>
  <c r="M17" i="7" s="1"/>
  <c r="G17" i="7" s="1"/>
  <c r="K17" i="7"/>
  <c r="N17" i="7" s="1"/>
  <c r="H17" i="7" s="1"/>
  <c r="L16" i="7"/>
  <c r="O16" i="7" s="1"/>
  <c r="I16" i="7" s="1"/>
  <c r="L17" i="7" l="1"/>
  <c r="O17" i="7" s="1"/>
  <c r="I17" i="7" s="1"/>
  <c r="K18" i="7"/>
  <c r="N18" i="7" s="1"/>
  <c r="H18" i="7" s="1"/>
  <c r="J18" i="7"/>
  <c r="M18" i="7" s="1"/>
  <c r="G18" i="7" s="1"/>
  <c r="L18" i="7" l="1"/>
  <c r="O18" i="7" s="1"/>
  <c r="I18" i="7" s="1"/>
  <c r="K19" i="7"/>
  <c r="N19" i="7" s="1"/>
  <c r="H19" i="7" s="1"/>
  <c r="J19" i="7"/>
  <c r="M19" i="7" s="1"/>
  <c r="G19" i="7" s="1"/>
  <c r="L19" i="7" l="1"/>
  <c r="O19" i="7" s="1"/>
  <c r="I19" i="7" s="1"/>
  <c r="J20" i="7"/>
  <c r="M20" i="7" s="1"/>
  <c r="G20" i="7" s="1"/>
  <c r="K20" i="7"/>
  <c r="N20" i="7" s="1"/>
  <c r="H20" i="7" s="1"/>
  <c r="K21" i="7" l="1"/>
  <c r="N21" i="7" s="1"/>
  <c r="H21" i="7" s="1"/>
  <c r="J21" i="7"/>
  <c r="M21" i="7" s="1"/>
  <c r="G21" i="7" s="1"/>
  <c r="L20" i="7"/>
  <c r="O20" i="7" s="1"/>
  <c r="I20" i="7" s="1"/>
  <c r="J22" i="7" l="1"/>
  <c r="M22" i="7" s="1"/>
  <c r="G22" i="7" s="1"/>
  <c r="K22" i="7"/>
  <c r="N22" i="7" s="1"/>
  <c r="H22" i="7" s="1"/>
  <c r="L21" i="7"/>
  <c r="O21" i="7" s="1"/>
  <c r="I21" i="7" s="1"/>
  <c r="K23" i="7" l="1"/>
  <c r="N23" i="7" s="1"/>
  <c r="H23" i="7" s="1"/>
  <c r="L22" i="7"/>
  <c r="O22" i="7" s="1"/>
  <c r="I22" i="7" s="1"/>
  <c r="J23" i="7"/>
  <c r="M23" i="7" s="1"/>
  <c r="G23" i="7" s="1"/>
  <c r="L23" i="7" l="1"/>
  <c r="O23" i="7" s="1"/>
  <c r="I23" i="7" s="1"/>
  <c r="K24" i="7"/>
  <c r="N24" i="7" s="1"/>
  <c r="H24" i="7" s="1"/>
  <c r="J24" i="7"/>
  <c r="M24" i="7" s="1"/>
  <c r="G24" i="7" s="1"/>
  <c r="J25" i="7" l="1"/>
  <c r="M25" i="7" s="1"/>
  <c r="G25" i="7" s="1"/>
  <c r="K25" i="7"/>
  <c r="N25" i="7" s="1"/>
  <c r="H25" i="7" s="1"/>
  <c r="L24" i="7"/>
  <c r="O24" i="7" s="1"/>
  <c r="I24" i="7" s="1"/>
  <c r="L25" i="7" l="1"/>
  <c r="O25" i="7" s="1"/>
  <c r="I25" i="7" s="1"/>
  <c r="K26" i="7"/>
  <c r="N26" i="7" s="1"/>
  <c r="H26" i="7" s="1"/>
  <c r="J26" i="7"/>
  <c r="M26" i="7" s="1"/>
  <c r="G26" i="7" s="1"/>
  <c r="J27" i="7" l="1"/>
  <c r="M27" i="7" s="1"/>
  <c r="G27" i="7" s="1"/>
  <c r="L26" i="7"/>
  <c r="O26" i="7" s="1"/>
  <c r="I26" i="7" s="1"/>
  <c r="K27" i="7"/>
  <c r="N27" i="7" s="1"/>
  <c r="H27" i="7" s="1"/>
  <c r="J28" i="7" l="1"/>
  <c r="M28" i="7" s="1"/>
  <c r="G28" i="7" s="1"/>
  <c r="L27" i="7"/>
  <c r="O27" i="7" s="1"/>
  <c r="I27" i="7" s="1"/>
  <c r="K28" i="7"/>
  <c r="N28" i="7" s="1"/>
  <c r="H28" i="7" s="1"/>
  <c r="K29" i="7" l="1"/>
  <c r="N29" i="7" s="1"/>
  <c r="H29" i="7" s="1"/>
  <c r="J29" i="7"/>
  <c r="M29" i="7" s="1"/>
  <c r="G29" i="7" s="1"/>
  <c r="L28" i="7"/>
  <c r="O28" i="7" s="1"/>
  <c r="I28" i="7" s="1"/>
  <c r="L29" i="7" l="1"/>
  <c r="O29" i="7" s="1"/>
  <c r="I29" i="7" s="1"/>
  <c r="K30" i="7"/>
  <c r="N30" i="7" s="1"/>
  <c r="H30" i="7" s="1"/>
  <c r="J30" i="7"/>
  <c r="M30" i="7" s="1"/>
  <c r="G30" i="7" s="1"/>
  <c r="J31" i="7" l="1"/>
  <c r="M31" i="7" s="1"/>
  <c r="G31" i="7" s="1"/>
  <c r="K31" i="7"/>
  <c r="N31" i="7" s="1"/>
  <c r="H31" i="7" s="1"/>
  <c r="L30" i="7"/>
  <c r="O30" i="7" s="1"/>
  <c r="I30" i="7" s="1"/>
  <c r="K32" i="7" l="1"/>
  <c r="N32" i="7" s="1"/>
  <c r="H32" i="7" s="1"/>
  <c r="L31" i="7"/>
  <c r="O31" i="7" s="1"/>
  <c r="I31" i="7" s="1"/>
  <c r="J32" i="7"/>
  <c r="M32" i="7" s="1"/>
  <c r="G32" i="7" s="1"/>
  <c r="J33" i="7" l="1"/>
  <c r="M33" i="7" s="1"/>
  <c r="L32" i="7"/>
  <c r="O32" i="7" s="1"/>
  <c r="I32" i="7" s="1"/>
  <c r="K33" i="7"/>
  <c r="N33" i="7" s="1"/>
  <c r="L33" i="7" l="1"/>
  <c r="O33" i="7" s="1"/>
  <c r="H33" i="7"/>
  <c r="G33" i="7"/>
  <c r="J34" i="7" s="1"/>
  <c r="M34" i="7" s="1"/>
  <c r="G34" i="7" s="1"/>
  <c r="K34" i="7" l="1"/>
  <c r="N34" i="7" s="1"/>
  <c r="H34" i="7" s="1"/>
  <c r="K35" i="7" s="1"/>
  <c r="N35" i="7" s="1"/>
  <c r="H35" i="7" s="1"/>
  <c r="K36" i="7" s="1"/>
  <c r="N36" i="7" s="1"/>
  <c r="H36" i="7" s="1"/>
  <c r="J35" i="7"/>
  <c r="M35" i="7" s="1"/>
  <c r="G35" i="7" s="1"/>
  <c r="J36" i="7" s="1"/>
  <c r="M36" i="7" s="1"/>
  <c r="G36" i="7" s="1"/>
  <c r="I33" i="7"/>
  <c r="L34" i="7" l="1"/>
  <c r="O34" i="7" s="1"/>
  <c r="I34" i="7" s="1"/>
  <c r="K37" i="7"/>
  <c r="N37" i="7" s="1"/>
  <c r="H37" i="7" s="1"/>
  <c r="J37" i="7"/>
  <c r="M37" i="7" s="1"/>
  <c r="G37" i="7" s="1"/>
  <c r="J38" i="7" s="1"/>
  <c r="M38" i="7" s="1"/>
  <c r="G38" i="7" s="1"/>
  <c r="K38" i="7" l="1"/>
  <c r="N38" i="7" s="1"/>
  <c r="H38" i="7" s="1"/>
  <c r="K39" i="7" s="1"/>
  <c r="N39" i="7" s="1"/>
  <c r="H39" i="7" s="1"/>
  <c r="K40" i="7" s="1"/>
  <c r="N40" i="7" s="1"/>
  <c r="H40" i="7" s="1"/>
  <c r="K41" i="7" s="1"/>
  <c r="N41" i="7" s="1"/>
  <c r="H41" i="7" s="1"/>
  <c r="K42" i="7" s="1"/>
  <c r="N42" i="7" s="1"/>
  <c r="H42" i="7" s="1"/>
  <c r="K43" i="7" s="1"/>
  <c r="N43" i="7" s="1"/>
  <c r="H43" i="7" s="1"/>
  <c r="K44" i="7" s="1"/>
  <c r="N44" i="7" s="1"/>
  <c r="H44" i="7" s="1"/>
  <c r="J39" i="7"/>
  <c r="M39" i="7" s="1"/>
  <c r="G39" i="7" s="1"/>
  <c r="J40" i="7" s="1"/>
  <c r="M40" i="7" s="1"/>
  <c r="G40" i="7" s="1"/>
  <c r="L35" i="7"/>
  <c r="O35" i="7" s="1"/>
  <c r="I35" i="7" s="1"/>
  <c r="L36" i="7" s="1"/>
  <c r="O36" i="7" s="1"/>
  <c r="I36" i="7" s="1"/>
  <c r="L37" i="7" s="1"/>
  <c r="O37" i="7" s="1"/>
  <c r="I37" i="7" s="1"/>
  <c r="L38" i="7" s="1"/>
  <c r="O38" i="7" s="1"/>
  <c r="I38" i="7" s="1"/>
  <c r="L39" i="7" s="1"/>
  <c r="O39" i="7" s="1"/>
  <c r="I39" i="7" s="1"/>
  <c r="L40" i="7" s="1"/>
  <c r="O40" i="7" s="1"/>
  <c r="I40" i="7" s="1"/>
  <c r="L41" i="7" s="1"/>
  <c r="O41" i="7" s="1"/>
  <c r="I41" i="7" s="1"/>
  <c r="L42" i="7" s="1"/>
  <c r="O42" i="7" s="1"/>
  <c r="I42" i="7" s="1"/>
  <c r="L43" i="7" s="1"/>
  <c r="O43" i="7" s="1"/>
  <c r="I43" i="7" s="1"/>
  <c r="L44" i="7" s="1"/>
  <c r="O44" i="7" s="1"/>
  <c r="I44" i="7" s="1"/>
  <c r="L45" i="7" s="1"/>
  <c r="O45" i="7" s="1"/>
  <c r="I45" i="7" s="1"/>
  <c r="L46" i="7" s="1"/>
  <c r="O46" i="7" s="1"/>
  <c r="I46" i="7" s="1"/>
  <c r="L47" i="7" s="1"/>
  <c r="O47" i="7" s="1"/>
  <c r="I47" i="7" s="1"/>
  <c r="L48" i="7" s="1"/>
  <c r="O48" i="7" s="1"/>
  <c r="I48" i="7" s="1"/>
  <c r="L49" i="7" s="1"/>
  <c r="O49" i="7" s="1"/>
  <c r="I49" i="7" s="1"/>
  <c r="L50" i="7" s="1"/>
  <c r="O50" i="7" s="1"/>
  <c r="I50" i="7" s="1"/>
  <c r="L51" i="7" s="1"/>
  <c r="O51" i="7" s="1"/>
  <c r="I51" i="7" s="1"/>
  <c r="L52" i="7" s="1"/>
  <c r="O52" i="7" s="1"/>
  <c r="I52" i="7" s="1"/>
  <c r="L53" i="7" s="1"/>
  <c r="O53" i="7" s="1"/>
  <c r="I53" i="7" s="1"/>
  <c r="L54" i="7" s="1"/>
  <c r="O54" i="7" s="1"/>
  <c r="I54" i="7" s="1"/>
  <c r="L55" i="7" s="1"/>
  <c r="O55" i="7" s="1"/>
  <c r="I55" i="7" s="1"/>
  <c r="L56" i="7" s="1"/>
  <c r="O56" i="7" s="1"/>
  <c r="I56" i="7" s="1"/>
  <c r="L57" i="7" s="1"/>
  <c r="O57" i="7" s="1"/>
  <c r="I57" i="7" s="1"/>
  <c r="L58" i="7" s="1"/>
  <c r="O58" i="7" s="1"/>
  <c r="I58" i="7" s="1"/>
  <c r="O59" i="7" l="1"/>
  <c r="I59" i="7" s="1"/>
  <c r="I61" i="7" s="1"/>
  <c r="L61" i="7" s="1"/>
  <c r="J41" i="7"/>
  <c r="M41" i="7" s="1"/>
  <c r="G41" i="7" s="1"/>
  <c r="K45" i="7"/>
  <c r="N45" i="7" s="1"/>
  <c r="H45" i="7" s="1"/>
  <c r="K46" i="7" l="1"/>
  <c r="N46" i="7" s="1"/>
  <c r="H46" i="7" s="1"/>
  <c r="K47" i="7" s="1"/>
  <c r="N47" i="7" s="1"/>
  <c r="H47" i="7" s="1"/>
  <c r="K48" i="7" s="1"/>
  <c r="N48" i="7" s="1"/>
  <c r="H48" i="7" s="1"/>
  <c r="K49" i="7" s="1"/>
  <c r="N49" i="7" s="1"/>
  <c r="H49" i="7" s="1"/>
  <c r="K50" i="7" s="1"/>
  <c r="N50" i="7" s="1"/>
  <c r="H50" i="7" s="1"/>
  <c r="K51" i="7" s="1"/>
  <c r="N51" i="7" s="1"/>
  <c r="H51" i="7" s="1"/>
  <c r="K52" i="7" s="1"/>
  <c r="N52" i="7" s="1"/>
  <c r="H52" i="7" s="1"/>
  <c r="K53" i="7" s="1"/>
  <c r="N53" i="7" s="1"/>
  <c r="H53" i="7" s="1"/>
  <c r="K54" i="7" s="1"/>
  <c r="N54" i="7" s="1"/>
  <c r="H54" i="7" s="1"/>
  <c r="K55" i="7" s="1"/>
  <c r="N55" i="7" s="1"/>
  <c r="H55" i="7" s="1"/>
  <c r="K56" i="7" s="1"/>
  <c r="N56" i="7" s="1"/>
  <c r="H56" i="7" s="1"/>
  <c r="K57" i="7" s="1"/>
  <c r="N57" i="7" s="1"/>
  <c r="H57" i="7" s="1"/>
  <c r="K58" i="7" s="1"/>
  <c r="N58" i="7" s="1"/>
  <c r="J42" i="7"/>
  <c r="M42" i="7" s="1"/>
  <c r="G42" i="7" s="1"/>
  <c r="J43" i="7" s="1"/>
  <c r="M43" i="7" s="1"/>
  <c r="G43" i="7" s="1"/>
  <c r="H58" i="7" l="1"/>
  <c r="N59" i="7"/>
  <c r="H59" i="7" s="1"/>
  <c r="H61" i="7" s="1"/>
  <c r="K61" i="7" s="1"/>
  <c r="J44" i="7"/>
  <c r="M44" i="7" s="1"/>
  <c r="G44" i="7" s="1"/>
  <c r="J45" i="7" l="1"/>
  <c r="M45" i="7" s="1"/>
  <c r="G45" i="7" s="1"/>
  <c r="J46" i="7" s="1"/>
  <c r="M46" i="7" s="1"/>
  <c r="G46" i="7" s="1"/>
  <c r="J47" i="7" s="1"/>
  <c r="M47" i="7" s="1"/>
  <c r="G47" i="7" s="1"/>
  <c r="J48" i="7" s="1"/>
  <c r="M48" i="7" s="1"/>
  <c r="G48" i="7" s="1"/>
  <c r="J49" i="7" s="1"/>
  <c r="M49" i="7" s="1"/>
  <c r="G49" i="7" s="1"/>
  <c r="J50" i="7" s="1"/>
  <c r="M50" i="7" s="1"/>
  <c r="G50" i="7" s="1"/>
  <c r="J51" i="7" s="1"/>
  <c r="M51" i="7" s="1"/>
  <c r="G51" i="7" s="1"/>
  <c r="J52" i="7" s="1"/>
  <c r="M52" i="7" s="1"/>
  <c r="G52" i="7" s="1"/>
  <c r="J53" i="7" s="1"/>
  <c r="M53" i="7" s="1"/>
  <c r="G53" i="7" s="1"/>
  <c r="J54" i="7" s="1"/>
  <c r="M54" i="7" s="1"/>
  <c r="G54" i="7" s="1"/>
  <c r="J55" i="7" s="1"/>
  <c r="M55" i="7" s="1"/>
  <c r="G55" i="7" s="1"/>
  <c r="J56" i="7" s="1"/>
  <c r="M56" i="7" s="1"/>
  <c r="G56" i="7" s="1"/>
  <c r="J57" i="7" s="1"/>
  <c r="M57" i="7" s="1"/>
  <c r="G57" i="7" s="1"/>
  <c r="J58" i="7" s="1"/>
  <c r="M58" i="7" s="1"/>
  <c r="G58" i="7" l="1"/>
  <c r="M59" i="7"/>
  <c r="G59" i="7" s="1"/>
  <c r="G61" i="7" s="1"/>
  <c r="J61" i="7" s="1"/>
</calcChain>
</file>

<file path=xl/sharedStrings.xml><?xml version="1.0" encoding="utf-8"?>
<sst xmlns="http://schemas.openxmlformats.org/spreadsheetml/2006/main" count="127" uniqueCount="101">
  <si>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</si>
  <si>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</si>
  <si>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</si>
  <si>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</si>
  <si>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</si>
  <si>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</si>
  <si>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</si>
  <si>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</si>
  <si>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</si>
  <si>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</si>
  <si>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</si>
  <si>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</si>
  <si>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</si>
  <si>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</si>
  <si>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</si>
  <si>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</si>
  <si>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</si>
  <si>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</si>
  <si>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</si>
  <si>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</si>
  <si>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</si>
  <si>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</si>
  <si>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</si>
  <si>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</si>
  <si>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</si>
  <si>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</si>
  <si>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</si>
  <si>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</si>
  <si>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</si>
  <si>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</si>
  <si>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</si>
  <si>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</si>
  <si>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</si>
  <si>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</si>
  <si>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</si>
  <si>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</si>
  <si>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</si>
  <si>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No.1</t>
    <phoneticPr fontId="1"/>
  </si>
  <si>
    <t>No.5</t>
  </si>
  <si>
    <t>No.6</t>
  </si>
  <si>
    <t>No.7</t>
  </si>
  <si>
    <t>No.8</t>
  </si>
  <si>
    <t>No.9</t>
  </si>
  <si>
    <t>No.10</t>
  </si>
  <si>
    <t>No.11</t>
  </si>
  <si>
    <t>No.4</t>
    <phoneticPr fontId="1"/>
  </si>
  <si>
    <t>No.13</t>
  </si>
  <si>
    <t>No.14</t>
  </si>
  <si>
    <t>No.15</t>
  </si>
  <si>
    <t>No.16</t>
  </si>
  <si>
    <t>USDJPY</t>
    <phoneticPr fontId="1"/>
  </si>
  <si>
    <t>No.2</t>
    <phoneticPr fontId="1"/>
  </si>
  <si>
    <t>No.3</t>
    <phoneticPr fontId="1"/>
  </si>
  <si>
    <t>No.12</t>
  </si>
  <si>
    <t>No.20</t>
  </si>
  <si>
    <t>No.21</t>
  </si>
  <si>
    <t>No.22</t>
  </si>
  <si>
    <t>No.18</t>
    <phoneticPr fontId="1"/>
  </si>
  <si>
    <t>No.45</t>
    <phoneticPr fontId="1"/>
  </si>
  <si>
    <t>No.46</t>
  </si>
  <si>
    <t>No.47</t>
  </si>
  <si>
    <t>No.48</t>
  </si>
  <si>
    <t>No.49</t>
  </si>
  <si>
    <t>No.50</t>
  </si>
  <si>
    <t>20212/2/26</t>
    <phoneticPr fontId="1"/>
  </si>
  <si>
    <t>No.40</t>
    <phoneticPr fontId="1"/>
  </si>
  <si>
    <t>No.41</t>
  </si>
  <si>
    <t>No.42</t>
  </si>
  <si>
    <t>No.43</t>
  </si>
  <si>
    <t>No.44</t>
  </si>
  <si>
    <t>No.34</t>
  </si>
  <si>
    <t>No.35</t>
  </si>
  <si>
    <t>No.36</t>
  </si>
  <si>
    <t>No.37</t>
  </si>
  <si>
    <t>No.38</t>
  </si>
  <si>
    <t>No.39</t>
  </si>
  <si>
    <t>サンプル　No.43
実態の長すぎる場合のリスクを考慮すべきか？？</t>
    <rPh sb="11" eb="13">
      <t>ジッタイ</t>
    </rPh>
    <rPh sb="14" eb="15">
      <t>ナガ</t>
    </rPh>
    <rPh sb="18" eb="20">
      <t>バアイ</t>
    </rPh>
    <rPh sb="25" eb="27">
      <t>コウリョ</t>
    </rPh>
    <phoneticPr fontId="1"/>
  </si>
  <si>
    <t>レンジを長く見て、検討すべきか・・。</t>
    <rPh sb="4" eb="5">
      <t>ナガ</t>
    </rPh>
    <rPh sb="6" eb="7">
      <t>ミ</t>
    </rPh>
    <rPh sb="9" eb="11">
      <t>ケントウ</t>
    </rPh>
    <phoneticPr fontId="1"/>
  </si>
  <si>
    <t>経験もだが、長めのパターンも見ながら、検討することも考えエントリーを決定する。</t>
    <rPh sb="0" eb="2">
      <t>ケイケン</t>
    </rPh>
    <rPh sb="6" eb="7">
      <t>ナガ</t>
    </rPh>
    <rPh sb="14" eb="15">
      <t>ミ</t>
    </rPh>
    <rPh sb="19" eb="21">
      <t>ケントウ</t>
    </rPh>
    <rPh sb="26" eb="27">
      <t>カンガ</t>
    </rPh>
    <rPh sb="34" eb="36">
      <t>ケッテイ</t>
    </rPh>
    <phoneticPr fontId="1"/>
  </si>
  <si>
    <t>サンプル　No.38
実態の長すぎる場合のリスクを考慮すべきか？？</t>
    <rPh sb="11" eb="13">
      <t>ジッタイ</t>
    </rPh>
    <rPh sb="14" eb="15">
      <t>ナガ</t>
    </rPh>
    <rPh sb="18" eb="20">
      <t>バアイ</t>
    </rPh>
    <rPh sb="25" eb="27">
      <t>コウリョ</t>
    </rPh>
    <phoneticPr fontId="1"/>
  </si>
  <si>
    <t>対策を思いつかない。長い場合は、FBの幅を半分にするなりのリスクヘッジをすべきかも・・。</t>
    <rPh sb="0" eb="2">
      <t>タイサク</t>
    </rPh>
    <rPh sb="3" eb="4">
      <t>オモ</t>
    </rPh>
    <rPh sb="10" eb="11">
      <t>ナガ</t>
    </rPh>
    <rPh sb="12" eb="14">
      <t>バアイ</t>
    </rPh>
    <rPh sb="19" eb="20">
      <t>ハバ</t>
    </rPh>
    <rPh sb="21" eb="23">
      <t>ハンブン</t>
    </rPh>
    <phoneticPr fontId="1"/>
  </si>
  <si>
    <t>無理なエントリーをしないことも考え検討する。</t>
    <rPh sb="0" eb="2">
      <t>ムリ</t>
    </rPh>
    <rPh sb="15" eb="16">
      <t>カンガ</t>
    </rPh>
    <rPh sb="17" eb="19">
      <t>ケントウ</t>
    </rPh>
    <phoneticPr fontId="1"/>
  </si>
  <si>
    <t>サンプル　No.35,37
レンジの流れの場合は、実態の長すぎるEBでは、エントリーリスクを考慮すべきか？？</t>
    <rPh sb="18" eb="19">
      <t>ナガ</t>
    </rPh>
    <rPh sb="21" eb="23">
      <t>バアイ</t>
    </rPh>
    <rPh sb="25" eb="27">
      <t>ジッタイ</t>
    </rPh>
    <rPh sb="28" eb="29">
      <t>ナガ</t>
    </rPh>
    <rPh sb="46" eb="48">
      <t>コウリョ</t>
    </rPh>
    <phoneticPr fontId="1"/>
  </si>
  <si>
    <t>No.30</t>
    <phoneticPr fontId="1"/>
  </si>
  <si>
    <t>No.31</t>
  </si>
  <si>
    <t>No.32</t>
  </si>
  <si>
    <t>No.33</t>
  </si>
  <si>
    <t>サンプル　No.32
移動平均線がなだらかになっている場合は、エントリーリスクを考慮すべき。</t>
    <rPh sb="11" eb="13">
      <t>イドウ</t>
    </rPh>
    <rPh sb="13" eb="15">
      <t>ヘイキン</t>
    </rPh>
    <rPh sb="15" eb="16">
      <t>セン</t>
    </rPh>
    <rPh sb="27" eb="29">
      <t>バアイ</t>
    </rPh>
    <rPh sb="40" eb="42">
      <t>コウリョ</t>
    </rPh>
    <phoneticPr fontId="1"/>
  </si>
  <si>
    <t>無理なエントリーをせず、機会を探るようにした方が良い。</t>
    <rPh sb="0" eb="2">
      <t>ムリ</t>
    </rPh>
    <rPh sb="12" eb="14">
      <t>キカイ</t>
    </rPh>
    <rPh sb="15" eb="16">
      <t>サグ</t>
    </rPh>
    <rPh sb="22" eb="23">
      <t>ホウ</t>
    </rPh>
    <rPh sb="24" eb="25">
      <t>ヨ</t>
    </rPh>
    <phoneticPr fontId="1"/>
  </si>
  <si>
    <t>経験を重ね、無理なエントリーをしないリスクヘッジを身に付けるようにする。</t>
    <rPh sb="0" eb="2">
      <t>ケイケン</t>
    </rPh>
    <rPh sb="3" eb="4">
      <t>カサ</t>
    </rPh>
    <rPh sb="6" eb="8">
      <t>ムリ</t>
    </rPh>
    <rPh sb="25" eb="26">
      <t>ミ</t>
    </rPh>
    <rPh sb="27" eb="28">
      <t>ツ</t>
    </rPh>
    <phoneticPr fontId="1"/>
  </si>
  <si>
    <t>No.24</t>
    <phoneticPr fontId="1"/>
  </si>
  <si>
    <t>No.25</t>
  </si>
  <si>
    <t>No.26</t>
  </si>
  <si>
    <t>No.27</t>
  </si>
  <si>
    <t>No.28</t>
  </si>
  <si>
    <t>No.29</t>
  </si>
  <si>
    <t>No.19</t>
  </si>
  <si>
    <t>No.23</t>
  </si>
  <si>
    <t>No.17</t>
  </si>
  <si>
    <t>サンプル　No.29,15
レンジに入っている場合は、サポレジを意識した決済金額にすべきか？</t>
    <rPh sb="18" eb="19">
      <t>ハイ</t>
    </rPh>
    <rPh sb="23" eb="25">
      <t>バアイ</t>
    </rPh>
    <rPh sb="32" eb="34">
      <t>イシキ</t>
    </rPh>
    <rPh sb="36" eb="40">
      <t>ケッサイキンガク</t>
    </rPh>
    <phoneticPr fontId="1"/>
  </si>
  <si>
    <t>利益を追求するだけでなく、全体の流れ・パターン・サポレジ等を確認するようにした方が良い。</t>
    <rPh sb="0" eb="2">
      <t>リエキ</t>
    </rPh>
    <rPh sb="3" eb="5">
      <t>ツイキュウ</t>
    </rPh>
    <rPh sb="13" eb="15">
      <t>ゼンタイ</t>
    </rPh>
    <rPh sb="16" eb="17">
      <t>ナガ</t>
    </rPh>
    <rPh sb="28" eb="29">
      <t>トウ</t>
    </rPh>
    <rPh sb="30" eb="32">
      <t>カクニン</t>
    </rPh>
    <rPh sb="39" eb="40">
      <t>ホウ</t>
    </rPh>
    <rPh sb="41" eb="42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</si>
</sst>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177" fontId="0" fillId="0" borderId="13" xfId="0" applyNumberFormat="1" applyBorder="1">
      <alignment vertical="center"/>
    </xf>
    <xf numFmtId="9" fontId="2" fillId="0" borderId="0" xfId="0" applyNumberFormat="1" applyFont="1">
      <alignment vertical="center"/>
    </xf>
    <xf numFmtId="0" fontId="0" fillId="0" borderId="0" xfId="0" quotePrefix="1">
      <alignment vertical="center"/>
    </xf>
    <xf numFmtId="177" fontId="14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0" fontId="12" fillId="0" borderId="0" xfId="0" applyFont="1" applyBorder="1">
      <alignment vertical="center"/>
    </xf>
    <xf numFmtId="176" fontId="0" fillId="0" borderId="11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466</xdr:row>
      <xdr:rowOff>0</xdr:rowOff>
    </xdr:from>
    <xdr:to>
      <xdr:col>32</xdr:col>
      <xdr:colOff>142875</xdr:colOff>
      <xdr:row>480</xdr:row>
      <xdr:rowOff>85725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2C263BEC-C8A9-4A65-A482-F79CCE216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72875" y="78867000"/>
          <a:ext cx="8191500" cy="27527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466</xdr:row>
      <xdr:rowOff>0</xdr:rowOff>
    </xdr:from>
    <xdr:to>
      <xdr:col>14</xdr:col>
      <xdr:colOff>47625</xdr:colOff>
      <xdr:row>479</xdr:row>
      <xdr:rowOff>104774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E0E70CD7-7D29-46BE-BC4A-7B07B3A1E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0" y="78867000"/>
          <a:ext cx="7477125" cy="2581275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446</xdr:row>
      <xdr:rowOff>0</xdr:rowOff>
    </xdr:from>
    <xdr:to>
      <xdr:col>33</xdr:col>
      <xdr:colOff>476250</xdr:colOff>
      <xdr:row>464</xdr:row>
      <xdr:rowOff>166686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51D17FAA-B39D-4CC1-B9E2-E110F80E3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72875" y="75057000"/>
          <a:ext cx="9144000" cy="3595687"/>
        </a:xfrm>
        <a:prstGeom prst="rect">
          <a:avLst/>
        </a:prstGeom>
      </xdr:spPr>
    </xdr:pic>
    <xdr:clientData/>
  </xdr:twoCellAnchor>
  <xdr:twoCellAnchor editAs="oneCell">
    <xdr:from>
      <xdr:col>2</xdr:col>
      <xdr:colOff>-1</xdr:colOff>
      <xdr:row>445</xdr:row>
      <xdr:rowOff>0</xdr:rowOff>
    </xdr:from>
    <xdr:to>
      <xdr:col>14</xdr:col>
      <xdr:colOff>71436</xdr:colOff>
      <xdr:row>464</xdr:row>
      <xdr:rowOff>1446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D0249E49-5510-4EDD-8AA3-FA5F31624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49" y="74866500"/>
          <a:ext cx="7500937" cy="3607340"/>
        </a:xfrm>
        <a:prstGeom prst="rect">
          <a:avLst/>
        </a:prstGeom>
      </xdr:spPr>
    </xdr:pic>
    <xdr:clientData/>
  </xdr:twoCellAnchor>
  <xdr:twoCellAnchor editAs="oneCell">
    <xdr:from>
      <xdr:col>19</xdr:col>
      <xdr:colOff>-1</xdr:colOff>
      <xdr:row>427</xdr:row>
      <xdr:rowOff>0</xdr:rowOff>
    </xdr:from>
    <xdr:to>
      <xdr:col>33</xdr:col>
      <xdr:colOff>452436</xdr:colOff>
      <xdr:row>443</xdr:row>
      <xdr:rowOff>119062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CC583068-F8EC-463B-9BBE-9B23D65C2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72874" y="71437500"/>
          <a:ext cx="9120187" cy="316706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427</xdr:row>
      <xdr:rowOff>0</xdr:rowOff>
    </xdr:from>
    <xdr:to>
      <xdr:col>14</xdr:col>
      <xdr:colOff>71437</xdr:colOff>
      <xdr:row>442</xdr:row>
      <xdr:rowOff>142875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E367D59A-5890-4B5E-8E5C-EF9752397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7750" y="71437500"/>
          <a:ext cx="7500937" cy="3000375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408</xdr:row>
      <xdr:rowOff>0</xdr:rowOff>
    </xdr:from>
    <xdr:to>
      <xdr:col>33</xdr:col>
      <xdr:colOff>476250</xdr:colOff>
      <xdr:row>425</xdr:row>
      <xdr:rowOff>1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6F6F5F94-CBD0-4DA7-ADD4-4EF6073E4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572875" y="67818000"/>
          <a:ext cx="9144000" cy="3238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408</xdr:row>
      <xdr:rowOff>0</xdr:rowOff>
    </xdr:from>
    <xdr:to>
      <xdr:col>14</xdr:col>
      <xdr:colOff>23812</xdr:colOff>
      <xdr:row>425</xdr:row>
      <xdr:rowOff>71438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2845E2DE-505F-4DA2-8C0C-14799F2DD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47750" y="67818000"/>
          <a:ext cx="7453312" cy="3309937"/>
        </a:xfrm>
        <a:prstGeom prst="rect">
          <a:avLst/>
        </a:prstGeom>
      </xdr:spPr>
    </xdr:pic>
    <xdr:clientData/>
  </xdr:twoCellAnchor>
  <xdr:twoCellAnchor editAs="oneCell">
    <xdr:from>
      <xdr:col>19</xdr:col>
      <xdr:colOff>-1</xdr:colOff>
      <xdr:row>389</xdr:row>
      <xdr:rowOff>0</xdr:rowOff>
    </xdr:from>
    <xdr:to>
      <xdr:col>33</xdr:col>
      <xdr:colOff>452436</xdr:colOff>
      <xdr:row>406</xdr:row>
      <xdr:rowOff>29091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D1C6EBD1-20AD-498F-AD88-5E835D4B8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572874" y="64198500"/>
          <a:ext cx="9120187" cy="326759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389</xdr:row>
      <xdr:rowOff>0</xdr:rowOff>
    </xdr:from>
    <xdr:to>
      <xdr:col>14</xdr:col>
      <xdr:colOff>95250</xdr:colOff>
      <xdr:row>406</xdr:row>
      <xdr:rowOff>176892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DABA6A3B-9CF8-4CC8-ADCF-31DC6F10B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47750" y="64198500"/>
          <a:ext cx="7524750" cy="3429000"/>
        </a:xfrm>
        <a:prstGeom prst="rect">
          <a:avLst/>
        </a:prstGeom>
      </xdr:spPr>
    </xdr:pic>
    <xdr:clientData/>
  </xdr:twoCellAnchor>
  <xdr:twoCellAnchor editAs="oneCell">
    <xdr:from>
      <xdr:col>18</xdr:col>
      <xdr:colOff>623453</xdr:colOff>
      <xdr:row>368</xdr:row>
      <xdr:rowOff>173180</xdr:rowOff>
    </xdr:from>
    <xdr:to>
      <xdr:col>33</xdr:col>
      <xdr:colOff>381000</xdr:colOff>
      <xdr:row>387</xdr:row>
      <xdr:rowOff>76862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CF6AB769-08A7-47F3-9183-BE4BB690B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655135" y="54898635"/>
          <a:ext cx="9109365" cy="3194137"/>
        </a:xfrm>
        <a:prstGeom prst="rect">
          <a:avLst/>
        </a:prstGeom>
      </xdr:spPr>
    </xdr:pic>
    <xdr:clientData/>
  </xdr:twoCellAnchor>
  <xdr:twoCellAnchor editAs="oneCell">
    <xdr:from>
      <xdr:col>1</xdr:col>
      <xdr:colOff>554181</xdr:colOff>
      <xdr:row>369</xdr:row>
      <xdr:rowOff>0</xdr:rowOff>
    </xdr:from>
    <xdr:to>
      <xdr:col>14</xdr:col>
      <xdr:colOff>69272</xdr:colOff>
      <xdr:row>387</xdr:row>
      <xdr:rowOff>49468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EC4BA930-1E1B-41CC-A33D-77D983973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56408" y="54898636"/>
          <a:ext cx="7550728" cy="3166742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349</xdr:row>
      <xdr:rowOff>0</xdr:rowOff>
    </xdr:from>
    <xdr:to>
      <xdr:col>33</xdr:col>
      <xdr:colOff>353786</xdr:colOff>
      <xdr:row>367</xdr:row>
      <xdr:rowOff>122463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67F817F3-2898-4E0E-A387-A8FF2591A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702143" y="52537179"/>
          <a:ext cx="9116786" cy="33065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14</xdr:col>
      <xdr:colOff>81643</xdr:colOff>
      <xdr:row>367</xdr:row>
      <xdr:rowOff>108856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6916FE39-ABA4-4D16-B0A0-850E2EE1F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61357" y="52537179"/>
          <a:ext cx="7592786" cy="3292928"/>
        </a:xfrm>
        <a:prstGeom prst="rect">
          <a:avLst/>
        </a:prstGeom>
      </xdr:spPr>
    </xdr:pic>
    <xdr:clientData/>
  </xdr:twoCellAnchor>
  <xdr:twoCellAnchor editAs="oneCell">
    <xdr:from>
      <xdr:col>18</xdr:col>
      <xdr:colOff>616403</xdr:colOff>
      <xdr:row>329</xdr:row>
      <xdr:rowOff>176892</xdr:rowOff>
    </xdr:from>
    <xdr:to>
      <xdr:col>33</xdr:col>
      <xdr:colOff>231320</xdr:colOff>
      <xdr:row>347</xdr:row>
      <xdr:rowOff>68036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41A2E3C5-F1DD-423D-8D69-34A08D738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1692617" y="49176213"/>
          <a:ext cx="9003846" cy="307521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330</xdr:row>
      <xdr:rowOff>1</xdr:rowOff>
    </xdr:from>
    <xdr:to>
      <xdr:col>14</xdr:col>
      <xdr:colOff>40821</xdr:colOff>
      <xdr:row>348</xdr:row>
      <xdr:rowOff>2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FD2A5BBE-7D79-46C2-A2F0-C4223448A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61357" y="49176215"/>
          <a:ext cx="7551964" cy="3184072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312</xdr:row>
      <xdr:rowOff>0</xdr:rowOff>
    </xdr:from>
    <xdr:to>
      <xdr:col>33</xdr:col>
      <xdr:colOff>190500</xdr:colOff>
      <xdr:row>329</xdr:row>
      <xdr:rowOff>27214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8AF2120A-DFF8-48CE-8241-911DA0109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1702143" y="45992143"/>
          <a:ext cx="8953500" cy="303439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14</xdr:col>
      <xdr:colOff>54429</xdr:colOff>
      <xdr:row>328</xdr:row>
      <xdr:rowOff>108858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3C2C0E19-05F0-45CF-B51E-C28D758E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061357" y="45815250"/>
          <a:ext cx="7565572" cy="3116036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291</xdr:row>
      <xdr:rowOff>0</xdr:rowOff>
    </xdr:from>
    <xdr:to>
      <xdr:col>33</xdr:col>
      <xdr:colOff>163286</xdr:colOff>
      <xdr:row>309</xdr:row>
      <xdr:rowOff>124408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883D1ACC-C7E7-4F94-8881-26877C530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702143" y="42277393"/>
          <a:ext cx="8926286" cy="330848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14</xdr:col>
      <xdr:colOff>68036</xdr:colOff>
      <xdr:row>309</xdr:row>
      <xdr:rowOff>136071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D5DDF08F-5A92-4E53-87A9-7984579B7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061357" y="42277393"/>
          <a:ext cx="7579179" cy="3320143"/>
        </a:xfrm>
        <a:prstGeom prst="rect">
          <a:avLst/>
        </a:prstGeom>
      </xdr:spPr>
    </xdr:pic>
    <xdr:clientData/>
  </xdr:twoCellAnchor>
  <xdr:twoCellAnchor editAs="oneCell">
    <xdr:from>
      <xdr:col>18</xdr:col>
      <xdr:colOff>625928</xdr:colOff>
      <xdr:row>273</xdr:row>
      <xdr:rowOff>0</xdr:rowOff>
    </xdr:from>
    <xdr:to>
      <xdr:col>33</xdr:col>
      <xdr:colOff>108856</xdr:colOff>
      <xdr:row>289</xdr:row>
      <xdr:rowOff>46264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16BC7BD6-F4DC-4799-962F-96DD9A733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1702142" y="39093321"/>
          <a:ext cx="8871857" cy="2876550"/>
        </a:xfrm>
        <a:prstGeom prst="rect">
          <a:avLst/>
        </a:prstGeom>
      </xdr:spPr>
    </xdr:pic>
    <xdr:clientData/>
  </xdr:twoCellAnchor>
  <xdr:twoCellAnchor editAs="oneCell">
    <xdr:from>
      <xdr:col>1</xdr:col>
      <xdr:colOff>548367</xdr:colOff>
      <xdr:row>272</xdr:row>
      <xdr:rowOff>0</xdr:rowOff>
    </xdr:from>
    <xdr:to>
      <xdr:col>14</xdr:col>
      <xdr:colOff>81643</xdr:colOff>
      <xdr:row>289</xdr:row>
      <xdr:rowOff>54428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FC11056E-9EFB-4818-BF15-81E239D3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51831" y="38916429"/>
          <a:ext cx="7602312" cy="3061607"/>
        </a:xfrm>
        <a:prstGeom prst="rect">
          <a:avLst/>
        </a:prstGeom>
      </xdr:spPr>
    </xdr:pic>
    <xdr:clientData/>
  </xdr:twoCellAnchor>
  <xdr:twoCellAnchor editAs="oneCell">
    <xdr:from>
      <xdr:col>18</xdr:col>
      <xdr:colOff>616403</xdr:colOff>
      <xdr:row>249</xdr:row>
      <xdr:rowOff>0</xdr:rowOff>
    </xdr:from>
    <xdr:to>
      <xdr:col>33</xdr:col>
      <xdr:colOff>108856</xdr:colOff>
      <xdr:row>270</xdr:row>
      <xdr:rowOff>163286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C68057F-951A-4DF8-AF54-0EC2AF83E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1692617" y="34847893"/>
          <a:ext cx="8881382" cy="387803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14</xdr:col>
      <xdr:colOff>108857</xdr:colOff>
      <xdr:row>271</xdr:row>
      <xdr:rowOff>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CCC0E31F-CC0C-4343-8A59-CB333E9A7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61357" y="34847893"/>
          <a:ext cx="7620000" cy="3891643"/>
        </a:xfrm>
        <a:prstGeom prst="rect">
          <a:avLst/>
        </a:prstGeom>
      </xdr:spPr>
    </xdr:pic>
    <xdr:clientData/>
  </xdr:twoCellAnchor>
  <xdr:twoCellAnchor editAs="oneCell">
    <xdr:from>
      <xdr:col>18</xdr:col>
      <xdr:colOff>616402</xdr:colOff>
      <xdr:row>229</xdr:row>
      <xdr:rowOff>0</xdr:rowOff>
    </xdr:from>
    <xdr:to>
      <xdr:col>33</xdr:col>
      <xdr:colOff>81642</xdr:colOff>
      <xdr:row>246</xdr:row>
      <xdr:rowOff>169418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936127A-E8F4-4CA5-9E40-02C6055A5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1692616" y="31310036"/>
          <a:ext cx="8854169" cy="317659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14</xdr:col>
      <xdr:colOff>108857</xdr:colOff>
      <xdr:row>247</xdr:row>
      <xdr:rowOff>-1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3016195-27AB-4C4E-90A1-BFCFE0B18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61357" y="31133143"/>
          <a:ext cx="7620000" cy="3360964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210</xdr:row>
      <xdr:rowOff>0</xdr:rowOff>
    </xdr:from>
    <xdr:to>
      <xdr:col>33</xdr:col>
      <xdr:colOff>40821</xdr:colOff>
      <xdr:row>227</xdr:row>
      <xdr:rowOff>88446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33289382-786F-408F-B13B-8690C24D8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1702143" y="27949071"/>
          <a:ext cx="8803821" cy="30956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14</xdr:col>
      <xdr:colOff>122464</xdr:colOff>
      <xdr:row>226</xdr:row>
      <xdr:rowOff>149679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C0CA7D0A-124F-48C5-A320-3A1777A92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61357" y="27949071"/>
          <a:ext cx="7633607" cy="2979965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191</xdr:row>
      <xdr:rowOff>0</xdr:rowOff>
    </xdr:from>
    <xdr:to>
      <xdr:col>33</xdr:col>
      <xdr:colOff>54428</xdr:colOff>
      <xdr:row>208</xdr:row>
      <xdr:rowOff>10097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51F305EA-10AA-41C5-8CD9-468F86DCA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1702143" y="24588107"/>
          <a:ext cx="8817428" cy="30172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190</xdr:row>
      <xdr:rowOff>176892</xdr:rowOff>
    </xdr:from>
    <xdr:to>
      <xdr:col>14</xdr:col>
      <xdr:colOff>108857</xdr:colOff>
      <xdr:row>208</xdr:row>
      <xdr:rowOff>0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3FF3122-01E6-48D9-A6F7-D5E16D577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61357" y="24588106"/>
          <a:ext cx="7620000" cy="3007179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172</xdr:row>
      <xdr:rowOff>0</xdr:rowOff>
    </xdr:from>
    <xdr:to>
      <xdr:col>33</xdr:col>
      <xdr:colOff>27214</xdr:colOff>
      <xdr:row>188</xdr:row>
      <xdr:rowOff>74839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55E2CDCE-49D5-4C87-9D5F-D612FF982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1702143" y="21227143"/>
          <a:ext cx="8790214" cy="29051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14</xdr:col>
      <xdr:colOff>81643</xdr:colOff>
      <xdr:row>188</xdr:row>
      <xdr:rowOff>81642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8F9A1C74-28DB-4EF0-A725-AC3DD1F9C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61357" y="21227143"/>
          <a:ext cx="7592786" cy="2911928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152</xdr:row>
      <xdr:rowOff>-1</xdr:rowOff>
    </xdr:from>
    <xdr:to>
      <xdr:col>32</xdr:col>
      <xdr:colOff>612322</xdr:colOff>
      <xdr:row>169</xdr:row>
      <xdr:rowOff>176891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2C7E0EFF-8993-4BE2-84A7-674FFB746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1702143" y="17689285"/>
          <a:ext cx="8749393" cy="318407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14</xdr:col>
      <xdr:colOff>81643</xdr:colOff>
      <xdr:row>170</xdr:row>
      <xdr:rowOff>13606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B0A7EF36-8CC9-4058-B1B4-9A6F55085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061357" y="17689286"/>
          <a:ext cx="7592786" cy="3197678"/>
        </a:xfrm>
        <a:prstGeom prst="rect">
          <a:avLst/>
        </a:prstGeom>
      </xdr:spPr>
    </xdr:pic>
    <xdr:clientData/>
  </xdr:twoCellAnchor>
  <xdr:twoCellAnchor editAs="oneCell">
    <xdr:from>
      <xdr:col>18</xdr:col>
      <xdr:colOff>625928</xdr:colOff>
      <xdr:row>132</xdr:row>
      <xdr:rowOff>1</xdr:rowOff>
    </xdr:from>
    <xdr:to>
      <xdr:col>33</xdr:col>
      <xdr:colOff>13606</xdr:colOff>
      <xdr:row>150</xdr:row>
      <xdr:rowOff>108857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EFFC8399-CFCD-44C0-8D06-3A40A8472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1702142" y="14151430"/>
          <a:ext cx="8776607" cy="329292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14</xdr:col>
      <xdr:colOff>81643</xdr:colOff>
      <xdr:row>150</xdr:row>
      <xdr:rowOff>108857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19C09FCA-2D0D-4805-8226-8E6950E4F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061357" y="23349857"/>
          <a:ext cx="7592786" cy="3292929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112</xdr:row>
      <xdr:rowOff>176892</xdr:rowOff>
    </xdr:from>
    <xdr:to>
      <xdr:col>32</xdr:col>
      <xdr:colOff>612322</xdr:colOff>
      <xdr:row>129</xdr:row>
      <xdr:rowOff>68034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C533AF52-827B-4D0E-AFDD-C73395394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1702143" y="19988892"/>
          <a:ext cx="8749393" cy="289832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112</xdr:row>
      <xdr:rowOff>176892</xdr:rowOff>
    </xdr:from>
    <xdr:to>
      <xdr:col>14</xdr:col>
      <xdr:colOff>81643</xdr:colOff>
      <xdr:row>129</xdr:row>
      <xdr:rowOff>108856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23909E09-69BB-48A4-97F2-F48922C86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61357" y="19988892"/>
          <a:ext cx="7592786" cy="2939143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96</xdr:row>
      <xdr:rowOff>0</xdr:rowOff>
    </xdr:from>
    <xdr:to>
      <xdr:col>33</xdr:col>
      <xdr:colOff>27214</xdr:colOff>
      <xdr:row>111</xdr:row>
      <xdr:rowOff>13607</xdr:rowOff>
    </xdr:to>
    <xdr:pic>
      <xdr:nvPicPr>
        <xdr:cNvPr id="61" name="図 60">
          <a:extLst>
            <a:ext uri="{FF2B5EF4-FFF2-40B4-BE49-F238E27FC236}">
              <a16:creationId xmlns:a16="http://schemas.microsoft.com/office/drawing/2014/main" id="{9EB412A5-50E7-4685-B071-44FD508AD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1702143" y="16981714"/>
          <a:ext cx="8790214" cy="2667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14</xdr:col>
      <xdr:colOff>81643</xdr:colOff>
      <xdr:row>110</xdr:row>
      <xdr:rowOff>149679</xdr:rowOff>
    </xdr:to>
    <xdr:pic>
      <xdr:nvPicPr>
        <xdr:cNvPr id="63" name="図 62">
          <a:extLst>
            <a:ext uri="{FF2B5EF4-FFF2-40B4-BE49-F238E27FC236}">
              <a16:creationId xmlns:a16="http://schemas.microsoft.com/office/drawing/2014/main" id="{84267C4E-6F4C-4038-BFDE-1B0EB0CFA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61357" y="16981714"/>
          <a:ext cx="7592786" cy="2626179"/>
        </a:xfrm>
        <a:prstGeom prst="rect">
          <a:avLst/>
        </a:prstGeom>
      </xdr:spPr>
    </xdr:pic>
    <xdr:clientData/>
  </xdr:twoCellAnchor>
  <xdr:twoCellAnchor editAs="oneCell">
    <xdr:from>
      <xdr:col>18</xdr:col>
      <xdr:colOff>616403</xdr:colOff>
      <xdr:row>78</xdr:row>
      <xdr:rowOff>0</xdr:rowOff>
    </xdr:from>
    <xdr:to>
      <xdr:col>32</xdr:col>
      <xdr:colOff>612322</xdr:colOff>
      <xdr:row>93</xdr:row>
      <xdr:rowOff>175532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id="{EB4E5F27-40D7-4941-8B47-D995AF6AE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1692617" y="13797643"/>
          <a:ext cx="8758919" cy="28289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78</xdr:row>
      <xdr:rowOff>1</xdr:rowOff>
    </xdr:from>
    <xdr:to>
      <xdr:col>14</xdr:col>
      <xdr:colOff>68036</xdr:colOff>
      <xdr:row>93</xdr:row>
      <xdr:rowOff>163286</xdr:rowOff>
    </xdr:to>
    <xdr:pic>
      <xdr:nvPicPr>
        <xdr:cNvPr id="65" name="図 64">
          <a:extLst>
            <a:ext uri="{FF2B5EF4-FFF2-40B4-BE49-F238E27FC236}">
              <a16:creationId xmlns:a16="http://schemas.microsoft.com/office/drawing/2014/main" id="{523AAB58-1834-4A3B-80AC-21CE59AB0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061357" y="13797644"/>
          <a:ext cx="7579179" cy="2816678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60</xdr:row>
      <xdr:rowOff>1</xdr:rowOff>
    </xdr:from>
    <xdr:to>
      <xdr:col>32</xdr:col>
      <xdr:colOff>585107</xdr:colOff>
      <xdr:row>75</xdr:row>
      <xdr:rowOff>149680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A7E0758F-92C0-4CC9-B283-E496880CE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1702143" y="10613572"/>
          <a:ext cx="8722178" cy="2803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14</xdr:col>
      <xdr:colOff>68036</xdr:colOff>
      <xdr:row>76</xdr:row>
      <xdr:rowOff>27214</xdr:rowOff>
    </xdr:to>
    <xdr:pic>
      <xdr:nvPicPr>
        <xdr:cNvPr id="68" name="図 67">
          <a:extLst>
            <a:ext uri="{FF2B5EF4-FFF2-40B4-BE49-F238E27FC236}">
              <a16:creationId xmlns:a16="http://schemas.microsoft.com/office/drawing/2014/main" id="{80D58055-B4D3-49FC-80B1-EE1837484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061357" y="10613571"/>
          <a:ext cx="7579179" cy="2857500"/>
        </a:xfrm>
        <a:prstGeom prst="rect">
          <a:avLst/>
        </a:prstGeom>
      </xdr:spPr>
    </xdr:pic>
    <xdr:clientData/>
  </xdr:twoCellAnchor>
  <xdr:twoCellAnchor editAs="oneCell">
    <xdr:from>
      <xdr:col>18</xdr:col>
      <xdr:colOff>625928</xdr:colOff>
      <xdr:row>43</xdr:row>
      <xdr:rowOff>0</xdr:rowOff>
    </xdr:from>
    <xdr:to>
      <xdr:col>32</xdr:col>
      <xdr:colOff>544285</xdr:colOff>
      <xdr:row>57</xdr:row>
      <xdr:rowOff>163286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id="{3B2650D4-D2BC-4B48-9C6D-4C424E1A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1702142" y="7606393"/>
          <a:ext cx="8681357" cy="263978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14</xdr:col>
      <xdr:colOff>40821</xdr:colOff>
      <xdr:row>57</xdr:row>
      <xdr:rowOff>149678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id="{BFCC9A5D-1EF8-4822-B88D-D03DB6FDA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061357" y="7429500"/>
          <a:ext cx="7551964" cy="2803071"/>
        </a:xfrm>
        <a:prstGeom prst="rect">
          <a:avLst/>
        </a:prstGeom>
      </xdr:spPr>
    </xdr:pic>
    <xdr:clientData/>
  </xdr:twoCellAnchor>
  <xdr:twoCellAnchor editAs="oneCell">
    <xdr:from>
      <xdr:col>18</xdr:col>
      <xdr:colOff>616403</xdr:colOff>
      <xdr:row>21</xdr:row>
      <xdr:rowOff>176892</xdr:rowOff>
    </xdr:from>
    <xdr:to>
      <xdr:col>32</xdr:col>
      <xdr:colOff>476249</xdr:colOff>
      <xdr:row>41</xdr:row>
      <xdr:rowOff>13606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id="{3F0BCEAB-0053-46B1-B308-8EC88B93D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1692617" y="3891642"/>
          <a:ext cx="8622846" cy="337457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14</xdr:col>
      <xdr:colOff>54429</xdr:colOff>
      <xdr:row>40</xdr:row>
      <xdr:rowOff>13607</xdr:rowOff>
    </xdr:to>
    <xdr:pic>
      <xdr:nvPicPr>
        <xdr:cNvPr id="72" name="図 71">
          <a:extLst>
            <a:ext uri="{FF2B5EF4-FFF2-40B4-BE49-F238E27FC236}">
              <a16:creationId xmlns:a16="http://schemas.microsoft.com/office/drawing/2014/main" id="{172AD85C-E7B0-4BB0-8F14-6ED080A53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061357" y="3891643"/>
          <a:ext cx="7565572" cy="3197678"/>
        </a:xfrm>
        <a:prstGeom prst="rect">
          <a:avLst/>
        </a:prstGeom>
      </xdr:spPr>
    </xdr:pic>
    <xdr:clientData/>
  </xdr:twoCellAnchor>
  <xdr:twoCellAnchor editAs="oneCell">
    <xdr:from>
      <xdr:col>18</xdr:col>
      <xdr:colOff>616403</xdr:colOff>
      <xdr:row>3</xdr:row>
      <xdr:rowOff>27214</xdr:rowOff>
    </xdr:from>
    <xdr:to>
      <xdr:col>32</xdr:col>
      <xdr:colOff>449035</xdr:colOff>
      <xdr:row>19</xdr:row>
      <xdr:rowOff>163286</xdr:rowOff>
    </xdr:to>
    <xdr:pic>
      <xdr:nvPicPr>
        <xdr:cNvPr id="73" name="図 72">
          <a:extLst>
            <a:ext uri="{FF2B5EF4-FFF2-40B4-BE49-F238E27FC236}">
              <a16:creationId xmlns:a16="http://schemas.microsoft.com/office/drawing/2014/main" id="{C8593A43-ACDE-4FAB-8F77-8ECA537E2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1692617" y="557893"/>
          <a:ext cx="8595632" cy="2966357"/>
        </a:xfrm>
        <a:prstGeom prst="rect">
          <a:avLst/>
        </a:prstGeom>
      </xdr:spPr>
    </xdr:pic>
    <xdr:clientData/>
  </xdr:twoCellAnchor>
  <xdr:twoCellAnchor editAs="oneCell">
    <xdr:from>
      <xdr:col>1</xdr:col>
      <xdr:colOff>548367</xdr:colOff>
      <xdr:row>3</xdr:row>
      <xdr:rowOff>-1</xdr:rowOff>
    </xdr:from>
    <xdr:to>
      <xdr:col>14</xdr:col>
      <xdr:colOff>27213</xdr:colOff>
      <xdr:row>19</xdr:row>
      <xdr:rowOff>163285</xdr:rowOff>
    </xdr:to>
    <xdr:pic>
      <xdr:nvPicPr>
        <xdr:cNvPr id="74" name="図 73">
          <a:extLst>
            <a:ext uri="{FF2B5EF4-FFF2-40B4-BE49-F238E27FC236}">
              <a16:creationId xmlns:a16="http://schemas.microsoft.com/office/drawing/2014/main" id="{06D92B17-D3F7-43D7-9F09-24EFFC858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51831" y="530678"/>
          <a:ext cx="7547882" cy="2993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3760-DA06-4831-8934-F118240797BD}">
  <dimension ref="A1:U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60" sqref="J60:L60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50</v>
      </c>
    </row>
    <row r="2" spans="1:18" x14ac:dyDescent="0.4">
      <c r="A2" s="1" t="s">
        <v>8</v>
      </c>
      <c r="C2" t="s">
        <v>23</v>
      </c>
    </row>
    <row r="3" spans="1:18" x14ac:dyDescent="0.4">
      <c r="A3" s="1" t="s">
        <v>10</v>
      </c>
      <c r="C3" s="21">
        <v>100000</v>
      </c>
    </row>
    <row r="4" spans="1:18" x14ac:dyDescent="0.4">
      <c r="A4" s="1" t="s">
        <v>11</v>
      </c>
      <c r="C4" s="21" t="s">
        <v>13</v>
      </c>
    </row>
    <row r="5" spans="1:18" ht="19.5" thickBot="1" x14ac:dyDescent="0.45">
      <c r="A5" s="1" t="s">
        <v>12</v>
      </c>
      <c r="C5" s="21" t="s">
        <v>35</v>
      </c>
    </row>
    <row r="6" spans="1:18" ht="19.5" thickBot="1" x14ac:dyDescent="0.45">
      <c r="A6" s="16" t="s">
        <v>0</v>
      </c>
      <c r="B6" s="16" t="s">
        <v>1</v>
      </c>
      <c r="C6" s="16" t="s">
        <v>1</v>
      </c>
      <c r="D6" s="40" t="s">
        <v>26</v>
      </c>
      <c r="E6" s="17"/>
      <c r="F6" s="18"/>
      <c r="G6" s="75" t="s">
        <v>3</v>
      </c>
      <c r="H6" s="76"/>
      <c r="I6" s="77"/>
      <c r="J6" s="75" t="s">
        <v>24</v>
      </c>
      <c r="K6" s="76"/>
      <c r="L6" s="77"/>
      <c r="M6" s="75" t="s">
        <v>25</v>
      </c>
      <c r="N6" s="76"/>
      <c r="O6" s="77"/>
    </row>
    <row r="7" spans="1:18" ht="19.5" thickBot="1" x14ac:dyDescent="0.45">
      <c r="A7" s="19"/>
      <c r="B7" s="19" t="s">
        <v>2</v>
      </c>
      <c r="C7" s="44" t="s">
        <v>30</v>
      </c>
      <c r="D7" s="10">
        <v>1.27</v>
      </c>
      <c r="E7" s="11">
        <v>1.5</v>
      </c>
      <c r="F7" s="12">
        <v>2</v>
      </c>
      <c r="G7" s="10">
        <v>1.27</v>
      </c>
      <c r="H7" s="11">
        <v>1.5</v>
      </c>
      <c r="I7" s="12">
        <v>2</v>
      </c>
      <c r="J7" s="10">
        <v>1.27</v>
      </c>
      <c r="K7" s="11">
        <v>1.5</v>
      </c>
      <c r="L7" s="12">
        <v>2</v>
      </c>
      <c r="M7" s="10">
        <v>1.27</v>
      </c>
      <c r="N7" s="11">
        <v>1.5</v>
      </c>
      <c r="O7" s="12">
        <v>2</v>
      </c>
    </row>
    <row r="8" spans="1:18" ht="19.5" thickBot="1" x14ac:dyDescent="0.45">
      <c r="A8" s="20" t="s">
        <v>9</v>
      </c>
      <c r="B8" s="9"/>
      <c r="C8" s="41"/>
      <c r="D8" s="10"/>
      <c r="E8" s="11"/>
      <c r="F8" s="12"/>
      <c r="G8" s="13">
        <f>C3</f>
        <v>100000</v>
      </c>
      <c r="H8" s="14">
        <f>C3</f>
        <v>100000</v>
      </c>
      <c r="I8" s="15">
        <f>C3</f>
        <v>100000</v>
      </c>
      <c r="J8" s="78" t="s">
        <v>24</v>
      </c>
      <c r="K8" s="79"/>
      <c r="L8" s="80"/>
      <c r="M8" s="78"/>
      <c r="N8" s="79"/>
      <c r="O8" s="80"/>
    </row>
    <row r="9" spans="1:18" x14ac:dyDescent="0.4">
      <c r="A9" s="6">
        <v>1</v>
      </c>
      <c r="B9" s="4">
        <v>43361</v>
      </c>
      <c r="C9" s="39">
        <v>1</v>
      </c>
      <c r="D9" s="59">
        <v>1.27</v>
      </c>
      <c r="E9" s="60">
        <v>1.5</v>
      </c>
      <c r="F9" s="61">
        <v>2</v>
      </c>
      <c r="G9" s="32">
        <f>IF(D9="","",G8+M9)</f>
        <v>103810</v>
      </c>
      <c r="H9" s="32">
        <f t="shared" ref="H9:I24" si="0">IF(E9="","",H8+N9)</f>
        <v>104500</v>
      </c>
      <c r="I9" s="32">
        <f t="shared" si="0"/>
        <v>106000</v>
      </c>
      <c r="J9" s="33">
        <f>IF(G8="","",G8*0.03)</f>
        <v>3000</v>
      </c>
      <c r="K9" s="34">
        <f>IF(H8="","",H8*0.03)</f>
        <v>3000</v>
      </c>
      <c r="L9" s="35">
        <f>IF(I8="","",I8*0.03)</f>
        <v>3000</v>
      </c>
      <c r="M9" s="33">
        <f>IF(D9="","",J9*D9)</f>
        <v>3810</v>
      </c>
      <c r="N9" s="34">
        <f>IF(E9="","",K9*E9)</f>
        <v>4500</v>
      </c>
      <c r="O9" s="35">
        <f>IF(F9="","",L9*F9)</f>
        <v>6000</v>
      </c>
      <c r="P9" s="66"/>
      <c r="Q9" s="32"/>
      <c r="R9" s="32"/>
    </row>
    <row r="10" spans="1:18" x14ac:dyDescent="0.4">
      <c r="A10" s="6">
        <v>2</v>
      </c>
      <c r="B10" s="4">
        <v>43381</v>
      </c>
      <c r="C10" s="39">
        <v>2</v>
      </c>
      <c r="D10" s="59">
        <v>1.27</v>
      </c>
      <c r="E10" s="60">
        <v>1.5</v>
      </c>
      <c r="F10" s="61">
        <v>2</v>
      </c>
      <c r="G10" s="32">
        <f t="shared" ref="G10:I25" si="1">IF(D10="","",G9+M10)</f>
        <v>107765.16099999999</v>
      </c>
      <c r="H10" s="32">
        <f t="shared" si="0"/>
        <v>109202.5</v>
      </c>
      <c r="I10" s="32">
        <f t="shared" si="0"/>
        <v>112360</v>
      </c>
      <c r="J10" s="36">
        <f t="shared" ref="J10:L25" si="2">IF(G9="","",G9*0.03)</f>
        <v>3114.2999999999997</v>
      </c>
      <c r="K10" s="37">
        <f t="shared" si="2"/>
        <v>3135</v>
      </c>
      <c r="L10" s="38">
        <f t="shared" si="2"/>
        <v>3180</v>
      </c>
      <c r="M10" s="36">
        <f t="shared" ref="M10:O25" si="3">IF(D10="","",J10*D10)</f>
        <v>3955.1609999999996</v>
      </c>
      <c r="N10" s="37">
        <f t="shared" si="3"/>
        <v>4702.5</v>
      </c>
      <c r="O10" s="38">
        <f t="shared" si="3"/>
        <v>6360</v>
      </c>
      <c r="P10" s="32"/>
      <c r="Q10" s="32"/>
      <c r="R10" s="32"/>
    </row>
    <row r="11" spans="1:18" x14ac:dyDescent="0.4">
      <c r="A11" s="6">
        <v>3</v>
      </c>
      <c r="B11" s="4">
        <v>43382</v>
      </c>
      <c r="C11" s="39">
        <v>2</v>
      </c>
      <c r="D11" s="59">
        <v>1.27</v>
      </c>
      <c r="E11" s="60">
        <v>1.5</v>
      </c>
      <c r="F11" s="61">
        <v>2</v>
      </c>
      <c r="G11" s="32">
        <f t="shared" si="1"/>
        <v>111871.01363409999</v>
      </c>
      <c r="H11" s="32">
        <f t="shared" si="0"/>
        <v>114116.6125</v>
      </c>
      <c r="I11" s="32">
        <f t="shared" si="0"/>
        <v>119101.6</v>
      </c>
      <c r="J11" s="36">
        <f t="shared" si="2"/>
        <v>3232.9548299999997</v>
      </c>
      <c r="K11" s="37">
        <f t="shared" si="2"/>
        <v>3276.0749999999998</v>
      </c>
      <c r="L11" s="38">
        <f t="shared" si="2"/>
        <v>3370.7999999999997</v>
      </c>
      <c r="M11" s="36">
        <f t="shared" si="3"/>
        <v>4105.8526340999997</v>
      </c>
      <c r="N11" s="37">
        <f t="shared" si="3"/>
        <v>4914.1124999999993</v>
      </c>
      <c r="O11" s="38">
        <f t="shared" si="3"/>
        <v>6741.5999999999995</v>
      </c>
      <c r="P11" s="32"/>
      <c r="Q11" s="32"/>
      <c r="R11" s="32"/>
    </row>
    <row r="12" spans="1:18" x14ac:dyDescent="0.4">
      <c r="A12" s="6">
        <v>4</v>
      </c>
      <c r="B12" s="4">
        <v>43480</v>
      </c>
      <c r="C12" s="39">
        <v>1</v>
      </c>
      <c r="D12" s="59">
        <v>1.27</v>
      </c>
      <c r="E12" s="60">
        <v>1.5</v>
      </c>
      <c r="F12" s="61">
        <v>2</v>
      </c>
      <c r="G12" s="32">
        <f t="shared" si="1"/>
        <v>116133.29925355921</v>
      </c>
      <c r="H12" s="32">
        <f t="shared" si="0"/>
        <v>119251.8600625</v>
      </c>
      <c r="I12" s="32">
        <f t="shared" si="0"/>
        <v>126247.69600000001</v>
      </c>
      <c r="J12" s="36">
        <f t="shared" si="2"/>
        <v>3356.1304090229996</v>
      </c>
      <c r="K12" s="37">
        <f t="shared" si="2"/>
        <v>3423.4983750000001</v>
      </c>
      <c r="L12" s="38">
        <f t="shared" si="2"/>
        <v>3573.0480000000002</v>
      </c>
      <c r="M12" s="36">
        <f t="shared" si="3"/>
        <v>4262.2856194592096</v>
      </c>
      <c r="N12" s="37">
        <f t="shared" si="3"/>
        <v>5135.2475625000006</v>
      </c>
      <c r="O12" s="38">
        <f t="shared" si="3"/>
        <v>7146.0960000000005</v>
      </c>
      <c r="P12" s="32"/>
      <c r="Q12" s="32"/>
      <c r="R12" s="32"/>
    </row>
    <row r="13" spans="1:18" x14ac:dyDescent="0.4">
      <c r="A13" s="6">
        <v>5</v>
      </c>
      <c r="B13" s="4">
        <v>43508</v>
      </c>
      <c r="C13" s="39">
        <v>1</v>
      </c>
      <c r="D13" s="59">
        <v>1.27</v>
      </c>
      <c r="E13" s="60">
        <v>1.5</v>
      </c>
      <c r="F13" s="61">
        <v>2</v>
      </c>
      <c r="G13" s="32">
        <f t="shared" si="1"/>
        <v>120557.97795511982</v>
      </c>
      <c r="H13" s="32">
        <f t="shared" si="0"/>
        <v>124618.19376531249</v>
      </c>
      <c r="I13" s="32">
        <f t="shared" si="0"/>
        <v>133822.55776000003</v>
      </c>
      <c r="J13" s="36">
        <f t="shared" si="2"/>
        <v>3483.998977606776</v>
      </c>
      <c r="K13" s="37">
        <f t="shared" si="2"/>
        <v>3577.5558018749998</v>
      </c>
      <c r="L13" s="38">
        <f t="shared" si="2"/>
        <v>3787.4308800000003</v>
      </c>
      <c r="M13" s="36">
        <f t="shared" si="3"/>
        <v>4424.6787015606051</v>
      </c>
      <c r="N13" s="37">
        <f t="shared" si="3"/>
        <v>5366.3337028124997</v>
      </c>
      <c r="O13" s="38">
        <f t="shared" si="3"/>
        <v>7574.8617600000007</v>
      </c>
      <c r="P13" s="32"/>
      <c r="Q13" s="32"/>
      <c r="R13" s="32"/>
    </row>
    <row r="14" spans="1:18" x14ac:dyDescent="0.4">
      <c r="A14" s="6">
        <v>6</v>
      </c>
      <c r="B14" s="4">
        <v>43531</v>
      </c>
      <c r="C14" s="39">
        <v>2</v>
      </c>
      <c r="D14" s="59">
        <v>1.27</v>
      </c>
      <c r="E14" s="60">
        <v>1.5</v>
      </c>
      <c r="F14" s="61">
        <v>-1</v>
      </c>
      <c r="G14" s="32">
        <f t="shared" si="1"/>
        <v>125151.23691520988</v>
      </c>
      <c r="H14" s="32">
        <f t="shared" si="0"/>
        <v>130226.01248475155</v>
      </c>
      <c r="I14" s="32">
        <f t="shared" si="0"/>
        <v>129807.88102720003</v>
      </c>
      <c r="J14" s="36">
        <f t="shared" si="2"/>
        <v>3616.7393386535941</v>
      </c>
      <c r="K14" s="37">
        <f t="shared" si="2"/>
        <v>3738.5458129593744</v>
      </c>
      <c r="L14" s="38">
        <f t="shared" si="2"/>
        <v>4014.6767328000005</v>
      </c>
      <c r="M14" s="36">
        <f t="shared" si="3"/>
        <v>4593.2589600900646</v>
      </c>
      <c r="N14" s="37">
        <f t="shared" si="3"/>
        <v>5607.8187194390612</v>
      </c>
      <c r="O14" s="38">
        <f t="shared" si="3"/>
        <v>-4014.6767328000005</v>
      </c>
      <c r="P14" s="32"/>
      <c r="Q14" s="32"/>
      <c r="R14" s="32"/>
    </row>
    <row r="15" spans="1:18" x14ac:dyDescent="0.4">
      <c r="A15" s="6">
        <v>7</v>
      </c>
      <c r="B15" s="4">
        <v>43592</v>
      </c>
      <c r="C15" s="39">
        <v>2</v>
      </c>
      <c r="D15" s="59">
        <v>1.27</v>
      </c>
      <c r="E15" s="60">
        <v>1.5</v>
      </c>
      <c r="F15" s="61">
        <v>2</v>
      </c>
      <c r="G15" s="32">
        <f t="shared" si="1"/>
        <v>129919.49904167937</v>
      </c>
      <c r="H15" s="32">
        <f t="shared" si="0"/>
        <v>136086.18304656536</v>
      </c>
      <c r="I15" s="32">
        <f t="shared" si="0"/>
        <v>137596.35388883203</v>
      </c>
      <c r="J15" s="36">
        <f t="shared" si="2"/>
        <v>3754.5371074562963</v>
      </c>
      <c r="K15" s="37">
        <f t="shared" si="2"/>
        <v>3906.7803745425463</v>
      </c>
      <c r="L15" s="38">
        <f t="shared" si="2"/>
        <v>3894.2364308160008</v>
      </c>
      <c r="M15" s="36">
        <f t="shared" si="3"/>
        <v>4768.2621264694963</v>
      </c>
      <c r="N15" s="37">
        <f t="shared" si="3"/>
        <v>5860.1705618138194</v>
      </c>
      <c r="O15" s="38">
        <f t="shared" si="3"/>
        <v>7788.4728616320017</v>
      </c>
      <c r="P15" s="32"/>
      <c r="Q15" s="32"/>
      <c r="R15" s="32"/>
    </row>
    <row r="16" spans="1:18" x14ac:dyDescent="0.4">
      <c r="A16" s="6">
        <v>8</v>
      </c>
      <c r="B16" s="4">
        <v>43657</v>
      </c>
      <c r="C16" s="39">
        <v>2</v>
      </c>
      <c r="D16" s="59">
        <v>1.27</v>
      </c>
      <c r="E16" s="60">
        <v>1.5</v>
      </c>
      <c r="F16" s="61">
        <v>2</v>
      </c>
      <c r="G16" s="32">
        <f t="shared" si="1"/>
        <v>134869.43195516735</v>
      </c>
      <c r="H16" s="32">
        <f t="shared" si="0"/>
        <v>142210.06128366079</v>
      </c>
      <c r="I16" s="32">
        <f t="shared" si="0"/>
        <v>145852.13512216194</v>
      </c>
      <c r="J16" s="36">
        <f t="shared" si="2"/>
        <v>3897.5849712503809</v>
      </c>
      <c r="K16" s="37">
        <f t="shared" si="2"/>
        <v>4082.5854913969606</v>
      </c>
      <c r="L16" s="38">
        <f t="shared" si="2"/>
        <v>4127.8906166649613</v>
      </c>
      <c r="M16" s="36">
        <f t="shared" si="3"/>
        <v>4949.9329134879836</v>
      </c>
      <c r="N16" s="37">
        <f t="shared" si="3"/>
        <v>6123.8782370954414</v>
      </c>
      <c r="O16" s="38">
        <f t="shared" si="3"/>
        <v>8255.7812333299225</v>
      </c>
      <c r="P16" s="32"/>
      <c r="Q16" s="32"/>
      <c r="R16" s="32"/>
    </row>
    <row r="17" spans="1:18" x14ac:dyDescent="0.4">
      <c r="A17" s="6">
        <v>9</v>
      </c>
      <c r="B17" s="4">
        <v>43658</v>
      </c>
      <c r="C17" s="39">
        <v>2</v>
      </c>
      <c r="D17" s="59">
        <v>1.27</v>
      </c>
      <c r="E17" s="60">
        <v>1.5</v>
      </c>
      <c r="F17" s="61">
        <v>2</v>
      </c>
      <c r="G17" s="32">
        <f t="shared" si="1"/>
        <v>140007.95731265924</v>
      </c>
      <c r="H17" s="32">
        <f t="shared" si="0"/>
        <v>148609.51404142551</v>
      </c>
      <c r="I17" s="32">
        <f t="shared" si="0"/>
        <v>154603.26322949165</v>
      </c>
      <c r="J17" s="36">
        <f t="shared" si="2"/>
        <v>4046.0829586550203</v>
      </c>
      <c r="K17" s="37">
        <f t="shared" si="2"/>
        <v>4266.3018385098239</v>
      </c>
      <c r="L17" s="38">
        <f t="shared" si="2"/>
        <v>4375.564053664858</v>
      </c>
      <c r="M17" s="36">
        <f t="shared" si="3"/>
        <v>5138.5253574918761</v>
      </c>
      <c r="N17" s="37">
        <f t="shared" si="3"/>
        <v>6399.4527577647359</v>
      </c>
      <c r="O17" s="38">
        <f t="shared" si="3"/>
        <v>8751.1281073297159</v>
      </c>
      <c r="P17" s="32"/>
      <c r="Q17" s="32"/>
      <c r="R17" s="32"/>
    </row>
    <row r="18" spans="1:18" x14ac:dyDescent="0.4">
      <c r="A18" s="6">
        <v>10</v>
      </c>
      <c r="B18" s="4">
        <v>43664</v>
      </c>
      <c r="C18" s="39">
        <v>2</v>
      </c>
      <c r="D18" s="59">
        <v>1.27</v>
      </c>
      <c r="E18" s="60">
        <v>1.5</v>
      </c>
      <c r="F18" s="61">
        <v>-1</v>
      </c>
      <c r="G18" s="32">
        <f t="shared" si="1"/>
        <v>145342.26048627155</v>
      </c>
      <c r="H18" s="32">
        <f t="shared" si="0"/>
        <v>155296.94217328966</v>
      </c>
      <c r="I18" s="32">
        <f t="shared" si="0"/>
        <v>149965.16533260691</v>
      </c>
      <c r="J18" s="36">
        <f t="shared" si="2"/>
        <v>4200.2387193797767</v>
      </c>
      <c r="K18" s="37">
        <f t="shared" si="2"/>
        <v>4458.2854212427656</v>
      </c>
      <c r="L18" s="38">
        <f t="shared" si="2"/>
        <v>4638.0978968847494</v>
      </c>
      <c r="M18" s="36">
        <f t="shared" si="3"/>
        <v>5334.3031736123166</v>
      </c>
      <c r="N18" s="37">
        <f t="shared" si="3"/>
        <v>6687.4281318641479</v>
      </c>
      <c r="O18" s="38">
        <f t="shared" si="3"/>
        <v>-4638.0978968847494</v>
      </c>
      <c r="P18" s="32"/>
      <c r="Q18" s="32"/>
      <c r="R18" s="32"/>
    </row>
    <row r="19" spans="1:18" x14ac:dyDescent="0.4">
      <c r="A19" s="6">
        <v>11</v>
      </c>
      <c r="B19" s="4">
        <v>43668</v>
      </c>
      <c r="C19" s="39">
        <v>1</v>
      </c>
      <c r="D19" s="59">
        <v>1.27</v>
      </c>
      <c r="E19" s="60">
        <v>1.5</v>
      </c>
      <c r="F19" s="61">
        <v>2</v>
      </c>
      <c r="G19" s="32">
        <f t="shared" si="1"/>
        <v>150879.8006107985</v>
      </c>
      <c r="H19" s="32">
        <f t="shared" si="0"/>
        <v>162285.3045710877</v>
      </c>
      <c r="I19" s="32">
        <f t="shared" si="0"/>
        <v>158963.07525256331</v>
      </c>
      <c r="J19" s="36">
        <f t="shared" si="2"/>
        <v>4360.2678145881464</v>
      </c>
      <c r="K19" s="37">
        <f t="shared" si="2"/>
        <v>4658.9082651986892</v>
      </c>
      <c r="L19" s="38">
        <f t="shared" si="2"/>
        <v>4498.9549599782067</v>
      </c>
      <c r="M19" s="36">
        <f t="shared" si="3"/>
        <v>5537.5401245269459</v>
      </c>
      <c r="N19" s="37">
        <f t="shared" si="3"/>
        <v>6988.3623977980333</v>
      </c>
      <c r="O19" s="38">
        <f t="shared" si="3"/>
        <v>8997.9099199564134</v>
      </c>
      <c r="P19" s="32"/>
      <c r="Q19" s="32"/>
      <c r="R19" s="32"/>
    </row>
    <row r="20" spans="1:18" x14ac:dyDescent="0.4">
      <c r="A20" s="6">
        <v>12</v>
      </c>
      <c r="B20" s="4">
        <v>43685</v>
      </c>
      <c r="C20" s="39">
        <v>2</v>
      </c>
      <c r="D20" s="59">
        <v>1.27</v>
      </c>
      <c r="E20" s="60">
        <v>1.5</v>
      </c>
      <c r="F20" s="61">
        <v>2</v>
      </c>
      <c r="G20" s="32">
        <f t="shared" si="1"/>
        <v>156628.32101406992</v>
      </c>
      <c r="H20" s="32">
        <f t="shared" si="0"/>
        <v>169588.14327678666</v>
      </c>
      <c r="I20" s="32">
        <f t="shared" si="0"/>
        <v>168500.85976771711</v>
      </c>
      <c r="J20" s="36">
        <f t="shared" si="2"/>
        <v>4526.3940183239547</v>
      </c>
      <c r="K20" s="37">
        <f t="shared" si="2"/>
        <v>4868.5591371326309</v>
      </c>
      <c r="L20" s="38">
        <f t="shared" si="2"/>
        <v>4768.8922575768993</v>
      </c>
      <c r="M20" s="36">
        <f t="shared" si="3"/>
        <v>5748.5204032714228</v>
      </c>
      <c r="N20" s="37">
        <f t="shared" si="3"/>
        <v>7302.8387056989468</v>
      </c>
      <c r="O20" s="38">
        <f t="shared" si="3"/>
        <v>9537.7845151537986</v>
      </c>
      <c r="P20" s="32"/>
      <c r="Q20" s="32"/>
      <c r="R20" s="32"/>
    </row>
    <row r="21" spans="1:18" x14ac:dyDescent="0.4">
      <c r="A21" s="6">
        <v>13</v>
      </c>
      <c r="B21" s="4">
        <v>43717</v>
      </c>
      <c r="C21" s="39">
        <v>1</v>
      </c>
      <c r="D21" s="59">
        <v>1.27</v>
      </c>
      <c r="E21" s="60">
        <v>1.5</v>
      </c>
      <c r="F21" s="61">
        <v>2</v>
      </c>
      <c r="G21" s="32">
        <f t="shared" si="1"/>
        <v>162595.86004470597</v>
      </c>
      <c r="H21" s="32">
        <f t="shared" si="0"/>
        <v>177219.60972424207</v>
      </c>
      <c r="I21" s="32">
        <f t="shared" si="0"/>
        <v>178610.91135378013</v>
      </c>
      <c r="J21" s="36">
        <f t="shared" si="2"/>
        <v>4698.8496304220971</v>
      </c>
      <c r="K21" s="37">
        <f t="shared" si="2"/>
        <v>5087.6442983035995</v>
      </c>
      <c r="L21" s="38">
        <f t="shared" si="2"/>
        <v>5055.0257930315129</v>
      </c>
      <c r="M21" s="36">
        <f t="shared" si="3"/>
        <v>5967.5390306360632</v>
      </c>
      <c r="N21" s="37">
        <f t="shared" si="3"/>
        <v>7631.4664474553992</v>
      </c>
      <c r="O21" s="38">
        <f t="shared" si="3"/>
        <v>10110.051586063026</v>
      </c>
      <c r="P21" s="32"/>
      <c r="Q21" s="32"/>
      <c r="R21" s="32"/>
    </row>
    <row r="22" spans="1:18" x14ac:dyDescent="0.4">
      <c r="A22" s="6">
        <v>14</v>
      </c>
      <c r="B22" s="4">
        <v>43718</v>
      </c>
      <c r="C22" s="39">
        <v>1</v>
      </c>
      <c r="D22" s="59">
        <v>1.27</v>
      </c>
      <c r="E22" s="60">
        <v>1.5</v>
      </c>
      <c r="F22" s="61">
        <v>2</v>
      </c>
      <c r="G22" s="32">
        <f t="shared" si="1"/>
        <v>168790.76231240926</v>
      </c>
      <c r="H22" s="32">
        <f t="shared" si="0"/>
        <v>185194.49216183295</v>
      </c>
      <c r="I22" s="32">
        <f t="shared" si="0"/>
        <v>189327.56603500695</v>
      </c>
      <c r="J22" s="36">
        <f t="shared" si="2"/>
        <v>4877.8758013411789</v>
      </c>
      <c r="K22" s="37">
        <f t="shared" si="2"/>
        <v>5316.588291727262</v>
      </c>
      <c r="L22" s="38">
        <f t="shared" si="2"/>
        <v>5358.327340613404</v>
      </c>
      <c r="M22" s="36">
        <f t="shared" si="3"/>
        <v>6194.9022677032972</v>
      </c>
      <c r="N22" s="37">
        <f t="shared" si="3"/>
        <v>7974.8824375908935</v>
      </c>
      <c r="O22" s="38">
        <f t="shared" si="3"/>
        <v>10716.654681226808</v>
      </c>
      <c r="P22" s="66"/>
      <c r="Q22" s="32"/>
      <c r="R22" s="32"/>
    </row>
    <row r="23" spans="1:18" x14ac:dyDescent="0.4">
      <c r="A23" s="6">
        <v>15</v>
      </c>
      <c r="B23" s="4">
        <v>43734</v>
      </c>
      <c r="C23" s="39">
        <v>1</v>
      </c>
      <c r="D23" s="59">
        <v>-1</v>
      </c>
      <c r="E23" s="60">
        <v>-1</v>
      </c>
      <c r="F23" s="61">
        <v>-1</v>
      </c>
      <c r="G23" s="32">
        <f t="shared" si="1"/>
        <v>163727.03944303698</v>
      </c>
      <c r="H23" s="32">
        <f t="shared" si="0"/>
        <v>179638.65739697797</v>
      </c>
      <c r="I23" s="32">
        <f t="shared" si="0"/>
        <v>183647.73905395676</v>
      </c>
      <c r="J23" s="36">
        <f t="shared" si="2"/>
        <v>5063.7228693722782</v>
      </c>
      <c r="K23" s="37">
        <f t="shared" si="2"/>
        <v>5555.834764854988</v>
      </c>
      <c r="L23" s="38">
        <f t="shared" si="2"/>
        <v>5679.8269810502079</v>
      </c>
      <c r="M23" s="36">
        <f t="shared" si="3"/>
        <v>-5063.7228693722782</v>
      </c>
      <c r="N23" s="37">
        <f t="shared" si="3"/>
        <v>-5555.834764854988</v>
      </c>
      <c r="O23" s="38">
        <f t="shared" si="3"/>
        <v>-5679.8269810502079</v>
      </c>
      <c r="P23" s="32"/>
      <c r="Q23" s="32"/>
      <c r="R23" s="32"/>
    </row>
    <row r="24" spans="1:18" x14ac:dyDescent="0.4">
      <c r="A24" s="6">
        <v>16</v>
      </c>
      <c r="B24" s="4">
        <v>43747</v>
      </c>
      <c r="C24" s="39">
        <v>1</v>
      </c>
      <c r="D24" s="59">
        <v>1.27</v>
      </c>
      <c r="E24" s="60">
        <v>1.5</v>
      </c>
      <c r="F24" s="61">
        <v>-1</v>
      </c>
      <c r="G24" s="32">
        <f t="shared" si="1"/>
        <v>169965.03964581669</v>
      </c>
      <c r="H24" s="32">
        <f t="shared" si="0"/>
        <v>187722.39697984199</v>
      </c>
      <c r="I24" s="32">
        <f t="shared" si="0"/>
        <v>178138.30688233805</v>
      </c>
      <c r="J24" s="36">
        <f t="shared" si="2"/>
        <v>4911.811183291109</v>
      </c>
      <c r="K24" s="37">
        <f t="shared" si="2"/>
        <v>5389.1597219093392</v>
      </c>
      <c r="L24" s="38">
        <f t="shared" si="2"/>
        <v>5509.4321716187023</v>
      </c>
      <c r="M24" s="36">
        <f t="shared" si="3"/>
        <v>6238.0002027797082</v>
      </c>
      <c r="N24" s="37">
        <f t="shared" si="3"/>
        <v>8083.7395828640092</v>
      </c>
      <c r="O24" s="38">
        <f t="shared" si="3"/>
        <v>-5509.4321716187023</v>
      </c>
      <c r="P24" s="65"/>
      <c r="Q24" s="32"/>
      <c r="R24" s="32"/>
    </row>
    <row r="25" spans="1:18" x14ac:dyDescent="0.4">
      <c r="A25" s="6">
        <v>17</v>
      </c>
      <c r="B25" s="4">
        <v>43782</v>
      </c>
      <c r="C25" s="39">
        <v>2</v>
      </c>
      <c r="D25" s="59">
        <v>1.27</v>
      </c>
      <c r="E25" s="60">
        <v>1.5</v>
      </c>
      <c r="F25" s="61">
        <v>2</v>
      </c>
      <c r="G25" s="32">
        <f t="shared" si="1"/>
        <v>176440.70765632231</v>
      </c>
      <c r="H25" s="32">
        <f t="shared" si="1"/>
        <v>196169.90484393487</v>
      </c>
      <c r="I25" s="32">
        <f t="shared" si="1"/>
        <v>188826.60529527834</v>
      </c>
      <c r="J25" s="36">
        <f t="shared" si="2"/>
        <v>5098.9511893745002</v>
      </c>
      <c r="K25" s="37">
        <f t="shared" si="2"/>
        <v>5631.6719093952597</v>
      </c>
      <c r="L25" s="38">
        <f t="shared" si="2"/>
        <v>5344.1492064701415</v>
      </c>
      <c r="M25" s="36">
        <f t="shared" si="3"/>
        <v>6475.6680105056157</v>
      </c>
      <c r="N25" s="37">
        <f t="shared" si="3"/>
        <v>8447.5078640928896</v>
      </c>
      <c r="O25" s="38">
        <f t="shared" si="3"/>
        <v>10688.298412940283</v>
      </c>
      <c r="P25" s="32"/>
      <c r="Q25" s="32"/>
      <c r="R25" s="32"/>
    </row>
    <row r="26" spans="1:18" x14ac:dyDescent="0.4">
      <c r="A26" s="6">
        <v>18</v>
      </c>
      <c r="B26" s="4">
        <v>43795</v>
      </c>
      <c r="C26" s="39">
        <v>1</v>
      </c>
      <c r="D26" s="59">
        <v>1.27</v>
      </c>
      <c r="E26" s="60">
        <v>1.5</v>
      </c>
      <c r="F26" s="61">
        <v>2</v>
      </c>
      <c r="G26" s="32">
        <f t="shared" ref="G26:I41" si="4">IF(D26="","",G25+M26)</f>
        <v>183163.09861802819</v>
      </c>
      <c r="H26" s="32">
        <f t="shared" si="4"/>
        <v>204997.55056191195</v>
      </c>
      <c r="I26" s="32">
        <f t="shared" si="4"/>
        <v>200156.20161299504</v>
      </c>
      <c r="J26" s="36">
        <f t="shared" ref="J26:L58" si="5">IF(G25="","",G25*0.03)</f>
        <v>5293.2212296896687</v>
      </c>
      <c r="K26" s="37">
        <f t="shared" si="5"/>
        <v>5885.0971453180455</v>
      </c>
      <c r="L26" s="38">
        <f t="shared" si="5"/>
        <v>5664.7981588583498</v>
      </c>
      <c r="M26" s="36">
        <f t="shared" ref="M26:O58" si="6">IF(D26="","",J26*D26)</f>
        <v>6722.3909617058789</v>
      </c>
      <c r="N26" s="37">
        <f t="shared" si="6"/>
        <v>8827.6457179770678</v>
      </c>
      <c r="O26" s="38">
        <f t="shared" si="6"/>
        <v>11329.5963177167</v>
      </c>
      <c r="P26" s="32"/>
      <c r="Q26" s="32"/>
      <c r="R26" s="32"/>
    </row>
    <row r="27" spans="1:18" x14ac:dyDescent="0.4">
      <c r="A27" s="6">
        <v>19</v>
      </c>
      <c r="B27" s="4">
        <v>43832</v>
      </c>
      <c r="C27" s="39">
        <v>2</v>
      </c>
      <c r="D27" s="59">
        <v>1.27</v>
      </c>
      <c r="E27" s="60">
        <v>1.5</v>
      </c>
      <c r="F27" s="61">
        <v>2</v>
      </c>
      <c r="G27" s="32">
        <f t="shared" si="4"/>
        <v>190141.61267537507</v>
      </c>
      <c r="H27" s="32">
        <f t="shared" si="4"/>
        <v>214222.440337198</v>
      </c>
      <c r="I27" s="32">
        <f t="shared" si="4"/>
        <v>212165.57370977473</v>
      </c>
      <c r="J27" s="36">
        <f t="shared" si="5"/>
        <v>5494.8929585408459</v>
      </c>
      <c r="K27" s="37">
        <f t="shared" si="5"/>
        <v>6149.9265168573584</v>
      </c>
      <c r="L27" s="38">
        <f t="shared" si="5"/>
        <v>6004.6860483898508</v>
      </c>
      <c r="M27" s="36">
        <f t="shared" si="6"/>
        <v>6978.5140573468743</v>
      </c>
      <c r="N27" s="37">
        <f t="shared" si="6"/>
        <v>9224.8897752860375</v>
      </c>
      <c r="O27" s="38">
        <f t="shared" si="6"/>
        <v>12009.372096779702</v>
      </c>
      <c r="P27" s="32"/>
      <c r="Q27" s="32"/>
      <c r="R27" s="32"/>
    </row>
    <row r="28" spans="1:18" x14ac:dyDescent="0.4">
      <c r="A28" s="6">
        <v>20</v>
      </c>
      <c r="B28" s="4">
        <v>43851</v>
      </c>
      <c r="C28" s="39">
        <v>2</v>
      </c>
      <c r="D28" s="59">
        <v>1.27</v>
      </c>
      <c r="E28" s="60">
        <v>1.5</v>
      </c>
      <c r="F28" s="61">
        <v>2</v>
      </c>
      <c r="G28" s="32">
        <f t="shared" si="4"/>
        <v>197386.00811830687</v>
      </c>
      <c r="H28" s="32">
        <f t="shared" si="4"/>
        <v>223862.45015237192</v>
      </c>
      <c r="I28" s="32">
        <f t="shared" si="4"/>
        <v>224895.50813236122</v>
      </c>
      <c r="J28" s="36">
        <f t="shared" si="5"/>
        <v>5704.2483802612524</v>
      </c>
      <c r="K28" s="37">
        <f t="shared" si="5"/>
        <v>6426.6732101159396</v>
      </c>
      <c r="L28" s="38">
        <f t="shared" si="5"/>
        <v>6364.9672112932421</v>
      </c>
      <c r="M28" s="36">
        <f t="shared" si="6"/>
        <v>7244.395442931791</v>
      </c>
      <c r="N28" s="37">
        <f t="shared" si="6"/>
        <v>9640.0098151739094</v>
      </c>
      <c r="O28" s="38">
        <f t="shared" si="6"/>
        <v>12729.934422586484</v>
      </c>
      <c r="P28" s="32"/>
      <c r="Q28" s="32"/>
      <c r="R28" s="32"/>
    </row>
    <row r="29" spans="1:18" x14ac:dyDescent="0.4">
      <c r="A29" s="6">
        <v>21</v>
      </c>
      <c r="B29" s="4">
        <v>43888</v>
      </c>
      <c r="C29" s="39">
        <v>2</v>
      </c>
      <c r="D29" s="59">
        <v>1.27</v>
      </c>
      <c r="E29" s="60">
        <v>1.5</v>
      </c>
      <c r="F29" s="61">
        <v>2</v>
      </c>
      <c r="G29" s="32">
        <f t="shared" si="4"/>
        <v>204906.41502761436</v>
      </c>
      <c r="H29" s="32">
        <f t="shared" si="4"/>
        <v>233936.26040922865</v>
      </c>
      <c r="I29" s="32">
        <f t="shared" si="4"/>
        <v>238389.2386203029</v>
      </c>
      <c r="J29" s="36">
        <f t="shared" si="5"/>
        <v>5921.580243549206</v>
      </c>
      <c r="K29" s="37">
        <f t="shared" si="5"/>
        <v>6715.8735045711574</v>
      </c>
      <c r="L29" s="38">
        <f t="shared" si="5"/>
        <v>6746.8652439708367</v>
      </c>
      <c r="M29" s="36">
        <f t="shared" si="6"/>
        <v>7520.4069093074913</v>
      </c>
      <c r="N29" s="37">
        <f t="shared" si="6"/>
        <v>10073.810256856736</v>
      </c>
      <c r="O29" s="38">
        <f t="shared" si="6"/>
        <v>13493.730487941673</v>
      </c>
      <c r="P29" s="32"/>
      <c r="Q29" s="32"/>
      <c r="R29" s="32"/>
    </row>
    <row r="30" spans="1:18" x14ac:dyDescent="0.4">
      <c r="A30" s="6">
        <v>22</v>
      </c>
      <c r="B30" s="4">
        <v>43889</v>
      </c>
      <c r="C30" s="39">
        <v>2</v>
      </c>
      <c r="D30" s="59">
        <v>1.27</v>
      </c>
      <c r="E30" s="60">
        <v>1.5</v>
      </c>
      <c r="F30" s="61">
        <v>2</v>
      </c>
      <c r="G30" s="32">
        <f t="shared" si="4"/>
        <v>212713.34944016646</v>
      </c>
      <c r="H30" s="32">
        <f t="shared" si="4"/>
        <v>244463.39212764395</v>
      </c>
      <c r="I30" s="32">
        <f t="shared" si="4"/>
        <v>252692.59293752108</v>
      </c>
      <c r="J30" s="36">
        <f t="shared" si="5"/>
        <v>6147.192450828431</v>
      </c>
      <c r="K30" s="37">
        <f t="shared" si="5"/>
        <v>7018.087812276859</v>
      </c>
      <c r="L30" s="38">
        <f t="shared" si="5"/>
        <v>7151.6771586090872</v>
      </c>
      <c r="M30" s="36">
        <f t="shared" si="6"/>
        <v>7806.9344125521075</v>
      </c>
      <c r="N30" s="37">
        <f t="shared" si="6"/>
        <v>10527.131718415289</v>
      </c>
      <c r="O30" s="38">
        <f t="shared" si="6"/>
        <v>14303.354317218174</v>
      </c>
      <c r="P30" s="32"/>
      <c r="Q30" s="32"/>
      <c r="R30" s="32"/>
    </row>
    <row r="31" spans="1:18" x14ac:dyDescent="0.4">
      <c r="A31" s="6">
        <v>23</v>
      </c>
      <c r="B31" s="4">
        <v>43893</v>
      </c>
      <c r="C31" s="39">
        <v>2</v>
      </c>
      <c r="D31" s="59">
        <v>1.27</v>
      </c>
      <c r="E31" s="60">
        <v>1.5</v>
      </c>
      <c r="F31" s="61">
        <v>2</v>
      </c>
      <c r="G31" s="32">
        <f t="shared" si="4"/>
        <v>220817.72805383682</v>
      </c>
      <c r="H31" s="32">
        <f t="shared" si="4"/>
        <v>255464.24477338794</v>
      </c>
      <c r="I31" s="32">
        <f t="shared" si="4"/>
        <v>267854.14851377235</v>
      </c>
      <c r="J31" s="36">
        <f t="shared" si="5"/>
        <v>6381.4004832049941</v>
      </c>
      <c r="K31" s="37">
        <f t="shared" si="5"/>
        <v>7333.901763829318</v>
      </c>
      <c r="L31" s="38">
        <f t="shared" si="5"/>
        <v>7580.7777881256325</v>
      </c>
      <c r="M31" s="36">
        <f t="shared" si="6"/>
        <v>8104.3786136703429</v>
      </c>
      <c r="N31" s="37">
        <f t="shared" si="6"/>
        <v>11000.852645743977</v>
      </c>
      <c r="O31" s="38">
        <f t="shared" si="6"/>
        <v>15161.555576251265</v>
      </c>
      <c r="P31" s="32"/>
      <c r="Q31" s="32"/>
      <c r="R31" s="32"/>
    </row>
    <row r="32" spans="1:18" x14ac:dyDescent="0.4">
      <c r="A32" s="6">
        <v>24</v>
      </c>
      <c r="B32" s="4">
        <v>43906</v>
      </c>
      <c r="C32" s="39">
        <v>2</v>
      </c>
      <c r="D32" s="59">
        <v>1.27</v>
      </c>
      <c r="E32" s="60">
        <v>1.5</v>
      </c>
      <c r="F32" s="61">
        <v>2</v>
      </c>
      <c r="G32" s="32">
        <f t="shared" si="4"/>
        <v>229230.88349268801</v>
      </c>
      <c r="H32" s="32">
        <f t="shared" si="4"/>
        <v>266960.13578819041</v>
      </c>
      <c r="I32" s="32">
        <f t="shared" si="4"/>
        <v>283925.39742459869</v>
      </c>
      <c r="J32" s="36">
        <f t="shared" si="5"/>
        <v>6624.531841615104</v>
      </c>
      <c r="K32" s="37">
        <f t="shared" si="5"/>
        <v>7663.927343201638</v>
      </c>
      <c r="L32" s="38">
        <f t="shared" si="5"/>
        <v>8035.6244554131699</v>
      </c>
      <c r="M32" s="36">
        <f t="shared" si="6"/>
        <v>8413.1554388511813</v>
      </c>
      <c r="N32" s="37">
        <f t="shared" si="6"/>
        <v>11495.891014802457</v>
      </c>
      <c r="O32" s="38">
        <f t="shared" si="6"/>
        <v>16071.24891082634</v>
      </c>
      <c r="P32" s="32"/>
      <c r="Q32" s="32"/>
      <c r="R32" s="32"/>
    </row>
    <row r="33" spans="1:21" x14ac:dyDescent="0.4">
      <c r="A33" s="6">
        <v>25</v>
      </c>
      <c r="B33" s="4">
        <v>43907</v>
      </c>
      <c r="C33" s="39">
        <v>2</v>
      </c>
      <c r="D33" s="59">
        <v>1.27</v>
      </c>
      <c r="E33" s="60">
        <v>1.5</v>
      </c>
      <c r="F33" s="61">
        <v>2</v>
      </c>
      <c r="G33" s="32">
        <f t="shared" si="4"/>
        <v>237964.58015375942</v>
      </c>
      <c r="H33" s="32">
        <f t="shared" si="4"/>
        <v>278973.34189865895</v>
      </c>
      <c r="I33" s="32">
        <f t="shared" si="4"/>
        <v>300960.92127007461</v>
      </c>
      <c r="J33" s="36">
        <f t="shared" si="5"/>
        <v>6876.9265047806402</v>
      </c>
      <c r="K33" s="37">
        <f t="shared" si="5"/>
        <v>8008.8040736457124</v>
      </c>
      <c r="L33" s="38">
        <f t="shared" si="5"/>
        <v>8517.76192273796</v>
      </c>
      <c r="M33" s="36">
        <f t="shared" si="6"/>
        <v>8733.6966610714135</v>
      </c>
      <c r="N33" s="37">
        <f t="shared" si="6"/>
        <v>12013.206110468569</v>
      </c>
      <c r="O33" s="38">
        <f t="shared" si="6"/>
        <v>17035.52384547592</v>
      </c>
      <c r="P33" s="32"/>
      <c r="Q33" s="32"/>
      <c r="R33" s="32"/>
    </row>
    <row r="34" spans="1:21" x14ac:dyDescent="0.4">
      <c r="A34" s="6">
        <v>26</v>
      </c>
      <c r="B34" s="4">
        <v>43931</v>
      </c>
      <c r="C34" s="39">
        <v>2</v>
      </c>
      <c r="D34" s="59">
        <v>1.27</v>
      </c>
      <c r="E34" s="60">
        <v>1.5</v>
      </c>
      <c r="F34" s="61">
        <v>2</v>
      </c>
      <c r="G34" s="32">
        <f t="shared" si="4"/>
        <v>247031.03065761767</v>
      </c>
      <c r="H34" s="32">
        <f t="shared" si="4"/>
        <v>291527.14228409861</v>
      </c>
      <c r="I34" s="32">
        <f t="shared" si="4"/>
        <v>319018.57654627907</v>
      </c>
      <c r="J34" s="36">
        <f t="shared" si="5"/>
        <v>7138.9374046127823</v>
      </c>
      <c r="K34" s="37">
        <f t="shared" si="5"/>
        <v>8369.200256959768</v>
      </c>
      <c r="L34" s="38">
        <f t="shared" si="5"/>
        <v>9028.8276381022388</v>
      </c>
      <c r="M34" s="36">
        <f t="shared" si="6"/>
        <v>9066.4505038582338</v>
      </c>
      <c r="N34" s="37">
        <f t="shared" si="6"/>
        <v>12553.800385439652</v>
      </c>
      <c r="O34" s="38">
        <f t="shared" si="6"/>
        <v>18057.655276204478</v>
      </c>
      <c r="P34" s="32"/>
      <c r="Q34" s="32"/>
      <c r="R34" s="32"/>
    </row>
    <row r="35" spans="1:21" x14ac:dyDescent="0.4">
      <c r="A35" s="6">
        <v>27</v>
      </c>
      <c r="B35" s="4">
        <v>43959</v>
      </c>
      <c r="C35" s="39">
        <v>1</v>
      </c>
      <c r="D35" s="59">
        <v>1.27</v>
      </c>
      <c r="E35" s="60">
        <v>1.5</v>
      </c>
      <c r="F35" s="61">
        <v>2</v>
      </c>
      <c r="G35" s="32">
        <f t="shared" si="4"/>
        <v>256442.91292567289</v>
      </c>
      <c r="H35" s="32">
        <f t="shared" si="4"/>
        <v>304645.86368688307</v>
      </c>
      <c r="I35" s="32">
        <f t="shared" si="4"/>
        <v>338159.69113905582</v>
      </c>
      <c r="J35" s="36">
        <f t="shared" si="5"/>
        <v>7410.9309197285293</v>
      </c>
      <c r="K35" s="37">
        <f t="shared" si="5"/>
        <v>8745.8142685229577</v>
      </c>
      <c r="L35" s="38">
        <f t="shared" si="5"/>
        <v>9570.5572963883715</v>
      </c>
      <c r="M35" s="36">
        <f t="shared" si="6"/>
        <v>9411.882268055233</v>
      </c>
      <c r="N35" s="37">
        <f t="shared" si="6"/>
        <v>13118.721402784437</v>
      </c>
      <c r="O35" s="38">
        <f t="shared" si="6"/>
        <v>19141.114592776743</v>
      </c>
      <c r="P35" s="32"/>
      <c r="Q35" s="32"/>
      <c r="R35" s="32"/>
    </row>
    <row r="36" spans="1:21" x14ac:dyDescent="0.4">
      <c r="A36" s="6">
        <v>28</v>
      </c>
      <c r="B36" s="4">
        <v>43968</v>
      </c>
      <c r="C36" s="39">
        <v>1</v>
      </c>
      <c r="D36" s="59">
        <v>1.27</v>
      </c>
      <c r="E36" s="60">
        <v>1.5</v>
      </c>
      <c r="F36" s="61">
        <v>2</v>
      </c>
      <c r="G36" s="32">
        <f t="shared" si="4"/>
        <v>266213.38790814101</v>
      </c>
      <c r="H36" s="32">
        <f t="shared" si="4"/>
        <v>318354.92755279283</v>
      </c>
      <c r="I36" s="32">
        <f t="shared" si="4"/>
        <v>358449.27260739915</v>
      </c>
      <c r="J36" s="36">
        <f t="shared" si="5"/>
        <v>7693.2873877701868</v>
      </c>
      <c r="K36" s="37">
        <f t="shared" si="5"/>
        <v>9139.3759106064917</v>
      </c>
      <c r="L36" s="38">
        <f t="shared" si="5"/>
        <v>10144.790734171675</v>
      </c>
      <c r="M36" s="36">
        <f t="shared" si="6"/>
        <v>9770.4749824681367</v>
      </c>
      <c r="N36" s="37">
        <f t="shared" si="6"/>
        <v>13709.063865909739</v>
      </c>
      <c r="O36" s="38">
        <f t="shared" si="6"/>
        <v>20289.581468343349</v>
      </c>
      <c r="P36" s="32"/>
      <c r="Q36" s="32"/>
      <c r="R36" s="32"/>
    </row>
    <row r="37" spans="1:21" x14ac:dyDescent="0.4">
      <c r="A37" s="6">
        <v>29</v>
      </c>
      <c r="B37" s="4">
        <v>44021</v>
      </c>
      <c r="C37" s="39">
        <v>2</v>
      </c>
      <c r="D37" s="59">
        <v>1.27</v>
      </c>
      <c r="E37" s="60">
        <v>1.5</v>
      </c>
      <c r="F37" s="61">
        <v>-1</v>
      </c>
      <c r="G37" s="32">
        <f t="shared" si="4"/>
        <v>276356.11798744119</v>
      </c>
      <c r="H37" s="32">
        <f t="shared" si="4"/>
        <v>332680.8992926685</v>
      </c>
      <c r="I37" s="32">
        <f t="shared" si="4"/>
        <v>347695.79442917719</v>
      </c>
      <c r="J37" s="36">
        <f t="shared" si="5"/>
        <v>7986.4016372442302</v>
      </c>
      <c r="K37" s="37">
        <f t="shared" si="5"/>
        <v>9550.647826583785</v>
      </c>
      <c r="L37" s="38">
        <f t="shared" si="5"/>
        <v>10753.478178221974</v>
      </c>
      <c r="M37" s="36">
        <f t="shared" si="6"/>
        <v>10142.730079300172</v>
      </c>
      <c r="N37" s="37">
        <f t="shared" si="6"/>
        <v>14325.971739875677</v>
      </c>
      <c r="O37" s="38">
        <f t="shared" si="6"/>
        <v>-10753.478178221974</v>
      </c>
      <c r="P37" s="32"/>
      <c r="Q37" s="32"/>
      <c r="R37" s="32"/>
    </row>
    <row r="38" spans="1:21" x14ac:dyDescent="0.4">
      <c r="A38" s="6">
        <v>30</v>
      </c>
      <c r="B38" s="4">
        <v>44075</v>
      </c>
      <c r="C38" s="39">
        <v>1</v>
      </c>
      <c r="D38" s="59">
        <v>1.27</v>
      </c>
      <c r="E38" s="60">
        <v>1.5</v>
      </c>
      <c r="F38" s="61">
        <v>-1</v>
      </c>
      <c r="G38" s="32">
        <f t="shared" si="4"/>
        <v>286885.2860827627</v>
      </c>
      <c r="H38" s="32">
        <f t="shared" si="4"/>
        <v>347651.53976083861</v>
      </c>
      <c r="I38" s="32">
        <f t="shared" si="4"/>
        <v>337264.92059630185</v>
      </c>
      <c r="J38" s="36">
        <f t="shared" si="5"/>
        <v>8290.6835396232345</v>
      </c>
      <c r="K38" s="37">
        <f t="shared" si="5"/>
        <v>9980.4269787800549</v>
      </c>
      <c r="L38" s="38">
        <f t="shared" si="5"/>
        <v>10430.873832875315</v>
      </c>
      <c r="M38" s="36">
        <f t="shared" si="6"/>
        <v>10529.168095321507</v>
      </c>
      <c r="N38" s="37">
        <f t="shared" si="6"/>
        <v>14970.640468170082</v>
      </c>
      <c r="O38" s="38">
        <f t="shared" si="6"/>
        <v>-10430.873832875315</v>
      </c>
      <c r="P38" s="32"/>
      <c r="Q38" s="32"/>
      <c r="R38" s="32"/>
    </row>
    <row r="39" spans="1:21" x14ac:dyDescent="0.4">
      <c r="A39" s="6">
        <v>31</v>
      </c>
      <c r="B39" s="4">
        <v>44089</v>
      </c>
      <c r="C39" s="39">
        <v>2</v>
      </c>
      <c r="D39" s="59">
        <v>1.27</v>
      </c>
      <c r="E39" s="60">
        <v>1.5</v>
      </c>
      <c r="F39" s="61">
        <v>2</v>
      </c>
      <c r="G39" s="32">
        <f t="shared" si="4"/>
        <v>297815.61548251595</v>
      </c>
      <c r="H39" s="32">
        <f t="shared" si="4"/>
        <v>363295.85905007634</v>
      </c>
      <c r="I39" s="32">
        <f t="shared" si="4"/>
        <v>357500.81583207997</v>
      </c>
      <c r="J39" s="36">
        <f t="shared" si="5"/>
        <v>8606.5585824828813</v>
      </c>
      <c r="K39" s="37">
        <f t="shared" si="5"/>
        <v>10429.546192825159</v>
      </c>
      <c r="L39" s="38">
        <f t="shared" si="5"/>
        <v>10117.947617889055</v>
      </c>
      <c r="M39" s="36">
        <f t="shared" si="6"/>
        <v>10930.32939975326</v>
      </c>
      <c r="N39" s="37">
        <f t="shared" si="6"/>
        <v>15644.319289237737</v>
      </c>
      <c r="O39" s="38">
        <f t="shared" si="6"/>
        <v>20235.895235778109</v>
      </c>
      <c r="P39" s="32"/>
      <c r="Q39" s="32"/>
      <c r="R39" s="32"/>
    </row>
    <row r="40" spans="1:21" x14ac:dyDescent="0.4">
      <c r="A40" s="6">
        <v>32</v>
      </c>
      <c r="B40" s="4">
        <v>44098</v>
      </c>
      <c r="C40" s="39">
        <v>1</v>
      </c>
      <c r="D40" s="59">
        <v>-1</v>
      </c>
      <c r="E40" s="60">
        <v>-1</v>
      </c>
      <c r="F40" s="61">
        <v>-1</v>
      </c>
      <c r="G40" s="32">
        <f t="shared" si="4"/>
        <v>288881.14701804047</v>
      </c>
      <c r="H40" s="32">
        <f t="shared" si="4"/>
        <v>352396.98327857407</v>
      </c>
      <c r="I40" s="32">
        <f t="shared" si="4"/>
        <v>346775.79135711759</v>
      </c>
      <c r="J40" s="36">
        <f t="shared" si="5"/>
        <v>8934.468464475478</v>
      </c>
      <c r="K40" s="37">
        <f t="shared" si="5"/>
        <v>10898.875771502289</v>
      </c>
      <c r="L40" s="38">
        <f t="shared" si="5"/>
        <v>10725.024474962398</v>
      </c>
      <c r="M40" s="36">
        <f t="shared" si="6"/>
        <v>-8934.468464475478</v>
      </c>
      <c r="N40" s="37">
        <f t="shared" si="6"/>
        <v>-10898.875771502289</v>
      </c>
      <c r="O40" s="38">
        <f t="shared" si="6"/>
        <v>-10725.024474962398</v>
      </c>
      <c r="P40" s="32"/>
      <c r="Q40" s="32"/>
      <c r="R40" s="32"/>
    </row>
    <row r="41" spans="1:21" x14ac:dyDescent="0.4">
      <c r="A41" s="6">
        <v>33</v>
      </c>
      <c r="B41" s="4">
        <v>44109</v>
      </c>
      <c r="C41" s="39">
        <v>1</v>
      </c>
      <c r="D41" s="59">
        <v>1.27</v>
      </c>
      <c r="E41" s="60">
        <v>1.5</v>
      </c>
      <c r="F41" s="61">
        <v>2</v>
      </c>
      <c r="G41" s="32">
        <f t="shared" si="4"/>
        <v>299887.51871942781</v>
      </c>
      <c r="H41" s="32">
        <f t="shared" si="4"/>
        <v>368254.84752610989</v>
      </c>
      <c r="I41" s="32">
        <f t="shared" si="4"/>
        <v>367582.33883854462</v>
      </c>
      <c r="J41" s="36">
        <f t="shared" si="5"/>
        <v>8666.4344105412147</v>
      </c>
      <c r="K41" s="37">
        <f t="shared" si="5"/>
        <v>10571.909498357221</v>
      </c>
      <c r="L41" s="38">
        <f t="shared" si="5"/>
        <v>10403.273740713526</v>
      </c>
      <c r="M41" s="36">
        <f t="shared" si="6"/>
        <v>11006.371701387343</v>
      </c>
      <c r="N41" s="37">
        <f t="shared" si="6"/>
        <v>15857.864247535832</v>
      </c>
      <c r="O41" s="38">
        <f t="shared" si="6"/>
        <v>20806.547481427053</v>
      </c>
      <c r="P41" s="32"/>
      <c r="Q41" s="32"/>
      <c r="R41" s="32"/>
    </row>
    <row r="42" spans="1:21" x14ac:dyDescent="0.4">
      <c r="A42" s="6">
        <v>34</v>
      </c>
      <c r="B42" s="4">
        <v>44148</v>
      </c>
      <c r="C42" s="39">
        <v>2</v>
      </c>
      <c r="D42" s="59">
        <v>1.27</v>
      </c>
      <c r="E42" s="60">
        <v>1.5</v>
      </c>
      <c r="F42" s="61">
        <v>2</v>
      </c>
      <c r="G42" s="32">
        <f t="shared" ref="G42:I57" si="7">IF(D42="","",G41+M42)</f>
        <v>311313.23318263801</v>
      </c>
      <c r="H42" s="32">
        <f t="shared" si="7"/>
        <v>384826.31566478487</v>
      </c>
      <c r="I42" s="32">
        <f t="shared" si="7"/>
        <v>389637.27916885726</v>
      </c>
      <c r="J42" s="36">
        <f t="shared" si="5"/>
        <v>8996.6255615828341</v>
      </c>
      <c r="K42" s="37">
        <f t="shared" si="5"/>
        <v>11047.645425783296</v>
      </c>
      <c r="L42" s="38">
        <f t="shared" si="5"/>
        <v>11027.470165156337</v>
      </c>
      <c r="M42" s="36">
        <f>IF(D42="","",J42*D42)</f>
        <v>11425.714463210199</v>
      </c>
      <c r="N42" s="37">
        <f t="shared" si="6"/>
        <v>16571.468138674943</v>
      </c>
      <c r="O42" s="38">
        <f t="shared" si="6"/>
        <v>22054.940330312675</v>
      </c>
      <c r="P42" s="32"/>
      <c r="Q42" s="32"/>
      <c r="R42" s="32"/>
      <c r="U42" s="64"/>
    </row>
    <row r="43" spans="1:21" x14ac:dyDescent="0.4">
      <c r="A43">
        <v>35</v>
      </c>
      <c r="B43" s="4">
        <v>44151</v>
      </c>
      <c r="C43" s="39">
        <v>2</v>
      </c>
      <c r="D43" s="59">
        <v>1.27</v>
      </c>
      <c r="E43" s="60">
        <v>-1</v>
      </c>
      <c r="F43" s="61">
        <v>-1</v>
      </c>
      <c r="G43" s="32">
        <f>IF(D43="","",G42+M43)</f>
        <v>323174.2673668965</v>
      </c>
      <c r="H43" s="32">
        <f t="shared" si="7"/>
        <v>373281.52619484131</v>
      </c>
      <c r="I43" s="32">
        <f t="shared" si="7"/>
        <v>377948.16079379153</v>
      </c>
      <c r="J43" s="36">
        <f t="shared" si="5"/>
        <v>9339.3969954791392</v>
      </c>
      <c r="K43" s="37">
        <f t="shared" si="5"/>
        <v>11544.789469943546</v>
      </c>
      <c r="L43" s="38">
        <f t="shared" si="5"/>
        <v>11689.118375065718</v>
      </c>
      <c r="M43" s="36">
        <f t="shared" si="6"/>
        <v>11861.034184258508</v>
      </c>
      <c r="N43" s="37">
        <f t="shared" si="6"/>
        <v>-11544.789469943546</v>
      </c>
      <c r="O43" s="38">
        <f t="shared" si="6"/>
        <v>-11689.118375065718</v>
      </c>
      <c r="P43" s="32"/>
      <c r="Q43" s="32"/>
      <c r="R43" s="32"/>
    </row>
    <row r="44" spans="1:21" x14ac:dyDescent="0.4">
      <c r="A44" s="6">
        <v>36</v>
      </c>
      <c r="B44" s="4">
        <v>44151</v>
      </c>
      <c r="C44" s="39">
        <v>2</v>
      </c>
      <c r="D44" s="59">
        <v>1.27</v>
      </c>
      <c r="E44" s="60">
        <v>1.5</v>
      </c>
      <c r="F44" s="61">
        <v>2</v>
      </c>
      <c r="G44" s="32">
        <f t="shared" ref="G44:I58" si="8">IF(D44="","",G43+M44)</f>
        <v>335487.20695357525</v>
      </c>
      <c r="H44" s="32">
        <f t="shared" si="7"/>
        <v>390079.19487360917</v>
      </c>
      <c r="I44" s="32">
        <f t="shared" si="7"/>
        <v>400625.05044141901</v>
      </c>
      <c r="J44" s="36">
        <f>IF(G43="","",G43*0.03)</f>
        <v>9695.2280210068948</v>
      </c>
      <c r="K44" s="37">
        <f t="shared" si="5"/>
        <v>11198.445785845239</v>
      </c>
      <c r="L44" s="38">
        <f t="shared" si="5"/>
        <v>11338.444823813745</v>
      </c>
      <c r="M44" s="36">
        <f>IF(D44="","",J44*D44)</f>
        <v>12312.939586678756</v>
      </c>
      <c r="N44" s="37">
        <f t="shared" si="6"/>
        <v>16797.668678767859</v>
      </c>
      <c r="O44" s="38">
        <f t="shared" si="6"/>
        <v>22676.889647627489</v>
      </c>
      <c r="P44" s="32"/>
    </row>
    <row r="45" spans="1:21" x14ac:dyDescent="0.4">
      <c r="A45" s="6">
        <v>37</v>
      </c>
      <c r="B45" s="4">
        <v>44162</v>
      </c>
      <c r="C45" s="39">
        <v>1</v>
      </c>
      <c r="D45" s="59">
        <v>-1</v>
      </c>
      <c r="E45" s="60">
        <v>-1</v>
      </c>
      <c r="F45" s="61">
        <v>-1</v>
      </c>
      <c r="G45" s="32">
        <f t="shared" si="8"/>
        <v>325422.59074496798</v>
      </c>
      <c r="H45" s="32">
        <f t="shared" si="7"/>
        <v>378376.81902740092</v>
      </c>
      <c r="I45" s="32">
        <f t="shared" si="7"/>
        <v>388606.29892817646</v>
      </c>
      <c r="J45" s="36">
        <f t="shared" si="5"/>
        <v>10064.616208607256</v>
      </c>
      <c r="K45" s="37">
        <f t="shared" si="5"/>
        <v>11702.375846208275</v>
      </c>
      <c r="L45" s="38">
        <f t="shared" si="5"/>
        <v>12018.751513242571</v>
      </c>
      <c r="M45" s="36">
        <f t="shared" si="6"/>
        <v>-10064.616208607256</v>
      </c>
      <c r="N45" s="37">
        <f t="shared" si="6"/>
        <v>-11702.375846208275</v>
      </c>
      <c r="O45" s="38">
        <f t="shared" si="6"/>
        <v>-12018.751513242571</v>
      </c>
      <c r="P45" s="32"/>
    </row>
    <row r="46" spans="1:21" x14ac:dyDescent="0.4">
      <c r="A46" s="6">
        <v>38</v>
      </c>
      <c r="B46" s="4">
        <v>44179</v>
      </c>
      <c r="C46" s="39">
        <v>2</v>
      </c>
      <c r="D46" s="59">
        <v>-1</v>
      </c>
      <c r="E46" s="60">
        <v>-1</v>
      </c>
      <c r="F46" s="61">
        <v>-1</v>
      </c>
      <c r="G46" s="32">
        <f t="shared" si="8"/>
        <v>315659.91302261892</v>
      </c>
      <c r="H46" s="32">
        <f t="shared" si="7"/>
        <v>367025.51445657888</v>
      </c>
      <c r="I46" s="32">
        <f t="shared" si="7"/>
        <v>376948.10996033117</v>
      </c>
      <c r="J46" s="36">
        <f t="shared" si="5"/>
        <v>9762.677722349039</v>
      </c>
      <c r="K46" s="37">
        <f t="shared" si="5"/>
        <v>11351.304570822027</v>
      </c>
      <c r="L46" s="38">
        <f t="shared" si="5"/>
        <v>11658.188967845294</v>
      </c>
      <c r="M46" s="36">
        <f t="shared" si="6"/>
        <v>-9762.677722349039</v>
      </c>
      <c r="N46" s="37">
        <f t="shared" si="6"/>
        <v>-11351.304570822027</v>
      </c>
      <c r="O46" s="38">
        <f t="shared" si="6"/>
        <v>-11658.188967845294</v>
      </c>
      <c r="P46" s="32"/>
    </row>
    <row r="47" spans="1:21" x14ac:dyDescent="0.4">
      <c r="A47" s="6">
        <v>39</v>
      </c>
      <c r="B47" s="4">
        <v>44187</v>
      </c>
      <c r="C47" s="39">
        <v>1</v>
      </c>
      <c r="D47" s="59">
        <v>1.27</v>
      </c>
      <c r="E47" s="60">
        <v>1.5</v>
      </c>
      <c r="F47" s="61">
        <v>2</v>
      </c>
      <c r="G47" s="32">
        <f t="shared" si="8"/>
        <v>327686.55570878071</v>
      </c>
      <c r="H47" s="32">
        <f t="shared" si="7"/>
        <v>383541.66260712495</v>
      </c>
      <c r="I47" s="32">
        <f t="shared" si="7"/>
        <v>399564.99655795103</v>
      </c>
      <c r="J47" s="36">
        <f t="shared" si="5"/>
        <v>9469.7973906785664</v>
      </c>
      <c r="K47" s="37">
        <f t="shared" si="5"/>
        <v>11010.765433697366</v>
      </c>
      <c r="L47" s="38">
        <f t="shared" si="5"/>
        <v>11308.443298809934</v>
      </c>
      <c r="M47" s="36">
        <f t="shared" si="6"/>
        <v>12026.64268616178</v>
      </c>
      <c r="N47" s="37">
        <f t="shared" si="6"/>
        <v>16516.148150546051</v>
      </c>
      <c r="O47" s="38">
        <f t="shared" si="6"/>
        <v>22616.886597619869</v>
      </c>
    </row>
    <row r="48" spans="1:21" x14ac:dyDescent="0.4">
      <c r="A48" s="6">
        <v>40</v>
      </c>
      <c r="B48" s="4">
        <v>44189</v>
      </c>
      <c r="C48" s="39">
        <v>1</v>
      </c>
      <c r="D48" s="59">
        <v>-1</v>
      </c>
      <c r="E48" s="60">
        <v>-1</v>
      </c>
      <c r="F48" s="61">
        <v>-1</v>
      </c>
      <c r="G48" s="32">
        <f t="shared" si="8"/>
        <v>317855.95903751731</v>
      </c>
      <c r="H48" s="32">
        <f t="shared" si="7"/>
        <v>372035.41272891121</v>
      </c>
      <c r="I48" s="32">
        <f t="shared" si="7"/>
        <v>387578.04666121252</v>
      </c>
      <c r="J48" s="36">
        <f t="shared" si="5"/>
        <v>9830.5966712634217</v>
      </c>
      <c r="K48" s="37">
        <f t="shared" si="5"/>
        <v>11506.249878213748</v>
      </c>
      <c r="L48" s="38">
        <f t="shared" si="5"/>
        <v>11986.94989673853</v>
      </c>
      <c r="M48" s="36">
        <f t="shared" si="6"/>
        <v>-9830.5966712634217</v>
      </c>
      <c r="N48" s="37">
        <f t="shared" si="6"/>
        <v>-11506.249878213748</v>
      </c>
      <c r="O48" s="38">
        <f t="shared" si="6"/>
        <v>-11986.94989673853</v>
      </c>
    </row>
    <row r="49" spans="1:15" x14ac:dyDescent="0.4">
      <c r="A49" s="6">
        <v>41</v>
      </c>
      <c r="B49" s="4">
        <v>44224</v>
      </c>
      <c r="C49" s="39">
        <v>1</v>
      </c>
      <c r="D49" s="59">
        <v>1.27</v>
      </c>
      <c r="E49" s="60">
        <v>1.5</v>
      </c>
      <c r="F49" s="61">
        <v>2</v>
      </c>
      <c r="G49" s="32">
        <f t="shared" si="8"/>
        <v>329966.27107684675</v>
      </c>
      <c r="H49" s="32">
        <f t="shared" si="7"/>
        <v>388777.00630171219</v>
      </c>
      <c r="I49" s="32">
        <f t="shared" si="7"/>
        <v>410832.72946088528</v>
      </c>
      <c r="J49" s="36">
        <f t="shared" si="5"/>
        <v>9535.6787711255183</v>
      </c>
      <c r="K49" s="37">
        <f t="shared" si="5"/>
        <v>11161.062381867336</v>
      </c>
      <c r="L49" s="38">
        <f t="shared" si="5"/>
        <v>11627.341399836376</v>
      </c>
      <c r="M49" s="36">
        <f t="shared" si="6"/>
        <v>12110.312039329408</v>
      </c>
      <c r="N49" s="37">
        <f t="shared" si="6"/>
        <v>16741.593572801004</v>
      </c>
      <c r="O49" s="38">
        <f t="shared" si="6"/>
        <v>23254.682799672752</v>
      </c>
    </row>
    <row r="50" spans="1:15" x14ac:dyDescent="0.4">
      <c r="A50" s="6">
        <v>42</v>
      </c>
      <c r="B50" s="4">
        <v>44227</v>
      </c>
      <c r="C50" s="39">
        <v>1</v>
      </c>
      <c r="D50" s="59">
        <v>1.27</v>
      </c>
      <c r="E50" s="60">
        <v>1.5</v>
      </c>
      <c r="F50" s="61">
        <v>2</v>
      </c>
      <c r="G50" s="32">
        <f t="shared" si="8"/>
        <v>342537.98600487463</v>
      </c>
      <c r="H50" s="32">
        <f t="shared" si="7"/>
        <v>406271.97158528923</v>
      </c>
      <c r="I50" s="32">
        <f t="shared" si="7"/>
        <v>435482.69322853838</v>
      </c>
      <c r="J50" s="36">
        <f t="shared" si="5"/>
        <v>9898.9881323054015</v>
      </c>
      <c r="K50" s="37">
        <f t="shared" si="5"/>
        <v>11663.310189051364</v>
      </c>
      <c r="L50" s="38">
        <f t="shared" si="5"/>
        <v>12324.981883826558</v>
      </c>
      <c r="M50" s="36">
        <f t="shared" si="6"/>
        <v>12571.714928027861</v>
      </c>
      <c r="N50" s="37">
        <f t="shared" si="6"/>
        <v>17494.965283577047</v>
      </c>
      <c r="O50" s="38">
        <f t="shared" si="6"/>
        <v>24649.963767653117</v>
      </c>
    </row>
    <row r="51" spans="1:15" x14ac:dyDescent="0.4">
      <c r="A51" s="6">
        <v>43</v>
      </c>
      <c r="B51" s="4">
        <v>44243</v>
      </c>
      <c r="C51" s="39">
        <v>1</v>
      </c>
      <c r="D51" s="59">
        <v>-1</v>
      </c>
      <c r="E51" s="60">
        <v>-1</v>
      </c>
      <c r="F51" s="61">
        <v>-1</v>
      </c>
      <c r="G51" s="32">
        <f t="shared" si="8"/>
        <v>332261.8464247284</v>
      </c>
      <c r="H51" s="32">
        <f t="shared" si="7"/>
        <v>394083.81243773055</v>
      </c>
      <c r="I51" s="32">
        <f t="shared" si="7"/>
        <v>422418.21243168222</v>
      </c>
      <c r="J51" s="36">
        <f t="shared" si="5"/>
        <v>10276.139580146239</v>
      </c>
      <c r="K51" s="37">
        <f t="shared" si="5"/>
        <v>12188.159147558676</v>
      </c>
      <c r="L51" s="38">
        <f t="shared" si="5"/>
        <v>13064.480796856151</v>
      </c>
      <c r="M51" s="36">
        <f t="shared" si="6"/>
        <v>-10276.139580146239</v>
      </c>
      <c r="N51" s="37">
        <f t="shared" si="6"/>
        <v>-12188.159147558676</v>
      </c>
      <c r="O51" s="38">
        <f t="shared" si="6"/>
        <v>-13064.480796856151</v>
      </c>
    </row>
    <row r="52" spans="1:15" x14ac:dyDescent="0.4">
      <c r="A52" s="6">
        <v>44</v>
      </c>
      <c r="B52" s="4">
        <v>44245</v>
      </c>
      <c r="C52" s="39">
        <v>2</v>
      </c>
      <c r="D52" s="59">
        <v>1.27</v>
      </c>
      <c r="E52" s="60">
        <v>1.5</v>
      </c>
      <c r="F52" s="61">
        <v>-1</v>
      </c>
      <c r="G52" s="32">
        <f t="shared" si="8"/>
        <v>344921.02277351054</v>
      </c>
      <c r="H52" s="32">
        <f t="shared" si="7"/>
        <v>411817.58399742842</v>
      </c>
      <c r="I52" s="32">
        <f t="shared" si="7"/>
        <v>409745.66605873173</v>
      </c>
      <c r="J52" s="36">
        <f t="shared" si="5"/>
        <v>9967.8553927418525</v>
      </c>
      <c r="K52" s="37">
        <f t="shared" si="5"/>
        <v>11822.514373131917</v>
      </c>
      <c r="L52" s="38">
        <f t="shared" si="5"/>
        <v>12672.546372950466</v>
      </c>
      <c r="M52" s="36">
        <f t="shared" si="6"/>
        <v>12659.176348782154</v>
      </c>
      <c r="N52" s="37">
        <f t="shared" si="6"/>
        <v>17733.771559697874</v>
      </c>
      <c r="O52" s="38">
        <f t="shared" si="6"/>
        <v>-12672.546372950466</v>
      </c>
    </row>
    <row r="53" spans="1:15" x14ac:dyDescent="0.4">
      <c r="A53" s="6">
        <v>45</v>
      </c>
      <c r="B53" s="4" t="s">
        <v>64</v>
      </c>
      <c r="C53" s="39">
        <v>1</v>
      </c>
      <c r="D53" s="59">
        <v>1.27</v>
      </c>
      <c r="E53" s="60">
        <v>1.5</v>
      </c>
      <c r="F53" s="61">
        <v>2</v>
      </c>
      <c r="G53" s="32">
        <f t="shared" si="8"/>
        <v>358062.51374118129</v>
      </c>
      <c r="H53" s="32">
        <f t="shared" si="7"/>
        <v>430349.37527731271</v>
      </c>
      <c r="I53" s="32">
        <f t="shared" si="7"/>
        <v>434330.40602225566</v>
      </c>
      <c r="J53" s="36">
        <f t="shared" si="5"/>
        <v>10347.630683205316</v>
      </c>
      <c r="K53" s="37">
        <f t="shared" si="5"/>
        <v>12354.527519922853</v>
      </c>
      <c r="L53" s="38">
        <f t="shared" si="5"/>
        <v>12292.369981761951</v>
      </c>
      <c r="M53" s="36">
        <f t="shared" si="6"/>
        <v>13141.490967670752</v>
      </c>
      <c r="N53" s="37">
        <f t="shared" si="6"/>
        <v>18531.791279884281</v>
      </c>
      <c r="O53" s="38">
        <f t="shared" si="6"/>
        <v>24584.739963523902</v>
      </c>
    </row>
    <row r="54" spans="1:15" x14ac:dyDescent="0.4">
      <c r="A54" s="6">
        <v>46</v>
      </c>
      <c r="B54" s="4">
        <v>44273</v>
      </c>
      <c r="C54" s="39">
        <v>2</v>
      </c>
      <c r="D54" s="59">
        <v>1.27</v>
      </c>
      <c r="E54" s="60">
        <v>-1</v>
      </c>
      <c r="F54" s="61">
        <v>-1</v>
      </c>
      <c r="G54" s="32">
        <f t="shared" si="8"/>
        <v>371704.69551472028</v>
      </c>
      <c r="H54" s="32">
        <f t="shared" si="7"/>
        <v>417438.89401899331</v>
      </c>
      <c r="I54" s="32">
        <f t="shared" si="7"/>
        <v>421300.49384158797</v>
      </c>
      <c r="J54" s="36">
        <f t="shared" si="5"/>
        <v>10741.875412235438</v>
      </c>
      <c r="K54" s="37">
        <f t="shared" si="5"/>
        <v>12910.48125831938</v>
      </c>
      <c r="L54" s="38">
        <f t="shared" si="5"/>
        <v>13029.912180667669</v>
      </c>
      <c r="M54" s="36">
        <f t="shared" si="6"/>
        <v>13642.181773539007</v>
      </c>
      <c r="N54" s="37">
        <f t="shared" si="6"/>
        <v>-12910.48125831938</v>
      </c>
      <c r="O54" s="38">
        <f t="shared" si="6"/>
        <v>-13029.912180667669</v>
      </c>
    </row>
    <row r="55" spans="1:15" x14ac:dyDescent="0.4">
      <c r="A55" s="6">
        <v>47</v>
      </c>
      <c r="B55" s="4">
        <v>44278</v>
      </c>
      <c r="C55" s="39">
        <v>2</v>
      </c>
      <c r="D55" s="59">
        <v>-1</v>
      </c>
      <c r="E55" s="60">
        <v>-1</v>
      </c>
      <c r="F55" s="61">
        <v>-1</v>
      </c>
      <c r="G55" s="32">
        <f t="shared" si="8"/>
        <v>360553.5546492787</v>
      </c>
      <c r="H55" s="32">
        <f t="shared" si="7"/>
        <v>404915.72719842353</v>
      </c>
      <c r="I55" s="32">
        <f t="shared" si="7"/>
        <v>408661.47902634036</v>
      </c>
      <c r="J55" s="36">
        <f t="shared" si="5"/>
        <v>11151.140865441608</v>
      </c>
      <c r="K55" s="37">
        <f t="shared" si="5"/>
        <v>12523.166820569799</v>
      </c>
      <c r="L55" s="38">
        <f t="shared" si="5"/>
        <v>12639.014815247639</v>
      </c>
      <c r="M55" s="36">
        <f t="shared" si="6"/>
        <v>-11151.140865441608</v>
      </c>
      <c r="N55" s="37">
        <f t="shared" si="6"/>
        <v>-12523.166820569799</v>
      </c>
      <c r="O55" s="38">
        <f t="shared" si="6"/>
        <v>-12639.014815247639</v>
      </c>
    </row>
    <row r="56" spans="1:15" x14ac:dyDescent="0.4">
      <c r="A56" s="6">
        <v>48</v>
      </c>
      <c r="B56" s="4">
        <v>44292</v>
      </c>
      <c r="C56" s="39">
        <v>2</v>
      </c>
      <c r="D56" s="59">
        <v>1.27</v>
      </c>
      <c r="E56" s="60">
        <v>1.5</v>
      </c>
      <c r="F56" s="61">
        <v>2</v>
      </c>
      <c r="G56" s="32">
        <f t="shared" si="8"/>
        <v>374290.64508141624</v>
      </c>
      <c r="H56" s="32">
        <f t="shared" si="7"/>
        <v>423136.93492235261</v>
      </c>
      <c r="I56" s="32">
        <f t="shared" si="7"/>
        <v>433181.16776792076</v>
      </c>
      <c r="J56" s="36">
        <f t="shared" si="5"/>
        <v>10816.606639478361</v>
      </c>
      <c r="K56" s="37">
        <f t="shared" si="5"/>
        <v>12147.471815952706</v>
      </c>
      <c r="L56" s="38">
        <f t="shared" si="5"/>
        <v>12259.84437079021</v>
      </c>
      <c r="M56" s="36">
        <f t="shared" si="6"/>
        <v>13737.090432137518</v>
      </c>
      <c r="N56" s="37">
        <f t="shared" si="6"/>
        <v>18221.207723929059</v>
      </c>
      <c r="O56" s="38">
        <f t="shared" si="6"/>
        <v>24519.688741580419</v>
      </c>
    </row>
    <row r="57" spans="1:15" x14ac:dyDescent="0.4">
      <c r="A57" s="6">
        <v>49</v>
      </c>
      <c r="B57" s="4">
        <v>44293</v>
      </c>
      <c r="C57" s="39">
        <v>2</v>
      </c>
      <c r="D57" s="59">
        <v>1.27</v>
      </c>
      <c r="E57" s="67">
        <v>1.5</v>
      </c>
      <c r="F57" s="61">
        <v>-1</v>
      </c>
      <c r="G57" s="32">
        <f t="shared" si="8"/>
        <v>388551.11865901819</v>
      </c>
      <c r="H57" s="32">
        <f t="shared" si="7"/>
        <v>442178.09699385846</v>
      </c>
      <c r="I57" s="32">
        <f t="shared" si="7"/>
        <v>420185.73273488315</v>
      </c>
      <c r="J57" s="36">
        <f t="shared" si="5"/>
        <v>11228.719352442487</v>
      </c>
      <c r="K57" s="37">
        <f t="shared" si="5"/>
        <v>12694.108047670577</v>
      </c>
      <c r="L57" s="38">
        <f t="shared" si="5"/>
        <v>12995.435033037622</v>
      </c>
      <c r="M57" s="36">
        <f t="shared" si="6"/>
        <v>14260.473577601959</v>
      </c>
      <c r="N57" s="37">
        <f t="shared" si="6"/>
        <v>19041.162071505867</v>
      </c>
      <c r="O57" s="38">
        <f t="shared" si="6"/>
        <v>-12995.435033037622</v>
      </c>
    </row>
    <row r="58" spans="1:15" ht="19.5" thickBot="1" x14ac:dyDescent="0.45">
      <c r="A58" s="6">
        <v>50</v>
      </c>
      <c r="B58" s="68">
        <v>44306</v>
      </c>
      <c r="C58" s="69">
        <v>2</v>
      </c>
      <c r="D58" s="70">
        <v>1.27</v>
      </c>
      <c r="E58" s="71">
        <v>1.5</v>
      </c>
      <c r="F58" s="72">
        <v>-1</v>
      </c>
      <c r="G58" s="32">
        <f t="shared" si="8"/>
        <v>403354.91627992678</v>
      </c>
      <c r="H58" s="32">
        <f t="shared" si="8"/>
        <v>462076.1113585821</v>
      </c>
      <c r="I58" s="32">
        <f t="shared" si="8"/>
        <v>407580.16075283667</v>
      </c>
      <c r="J58" s="36">
        <f t="shared" si="5"/>
        <v>11656.533559770545</v>
      </c>
      <c r="K58" s="37">
        <f t="shared" si="5"/>
        <v>13265.342909815754</v>
      </c>
      <c r="L58" s="38">
        <f t="shared" si="5"/>
        <v>12605.571982046495</v>
      </c>
      <c r="M58" s="36">
        <f t="shared" si="6"/>
        <v>14803.797620908592</v>
      </c>
      <c r="N58" s="37">
        <f t="shared" si="6"/>
        <v>19898.014364723633</v>
      </c>
      <c r="O58" s="38">
        <f t="shared" si="6"/>
        <v>-12605.571982046495</v>
      </c>
    </row>
    <row r="59" spans="1:15" ht="19.5" thickBot="1" x14ac:dyDescent="0.45">
      <c r="A59" s="6"/>
      <c r="B59" s="73" t="s">
        <v>5</v>
      </c>
      <c r="C59" s="74"/>
      <c r="D59" s="1">
        <f>COUNTIF(D9:D58,1.27)</f>
        <v>43</v>
      </c>
      <c r="E59" s="1">
        <f>COUNTIF(E9:E58,1.5)</f>
        <v>41</v>
      </c>
      <c r="F59" s="5">
        <f>COUNTIF(F9:F58,2)</f>
        <v>33</v>
      </c>
      <c r="G59" s="62">
        <f>M59+G8</f>
        <v>403354.91627992672</v>
      </c>
      <c r="H59" s="14">
        <f>N59+H8</f>
        <v>462076.11135858198</v>
      </c>
      <c r="I59" s="15">
        <f>O59+I8</f>
        <v>407580.16075283679</v>
      </c>
      <c r="J59" s="47" t="s">
        <v>32</v>
      </c>
      <c r="K59" s="48">
        <f>B58-B9</f>
        <v>945</v>
      </c>
      <c r="L59" s="49" t="s">
        <v>33</v>
      </c>
      <c r="M59" s="56">
        <f>SUM(M9:M58)</f>
        <v>303354.91627992672</v>
      </c>
      <c r="N59" s="57">
        <f>SUM(N9:N58)</f>
        <v>362076.11135858198</v>
      </c>
      <c r="O59" s="58">
        <f>SUM(O9:O58)</f>
        <v>307580.16075283679</v>
      </c>
    </row>
    <row r="60" spans="1:15" ht="19.5" thickBot="1" x14ac:dyDescent="0.45">
      <c r="A60" s="6"/>
      <c r="B60" s="73" t="s">
        <v>6</v>
      </c>
      <c r="C60" s="74"/>
      <c r="D60" s="1">
        <f>COUNTIF(D9:D58,-1)</f>
        <v>7</v>
      </c>
      <c r="E60" s="1">
        <f>COUNTIF(E9:E58,-1)</f>
        <v>9</v>
      </c>
      <c r="F60" s="5">
        <f>COUNTIF(F9:F58,-1)</f>
        <v>17</v>
      </c>
      <c r="G60" s="75" t="s">
        <v>31</v>
      </c>
      <c r="H60" s="76"/>
      <c r="I60" s="77"/>
      <c r="J60" s="75" t="s">
        <v>34</v>
      </c>
      <c r="K60" s="76"/>
      <c r="L60" s="77"/>
      <c r="M60" s="6"/>
      <c r="O60" s="3"/>
    </row>
    <row r="61" spans="1:15" ht="19.5" thickBot="1" x14ac:dyDescent="0.45">
      <c r="A61" s="6"/>
      <c r="B61" s="73" t="s">
        <v>36</v>
      </c>
      <c r="C61" s="74"/>
      <c r="D61" s="1">
        <f>COUNTIF(D9:D58,0)</f>
        <v>0</v>
      </c>
      <c r="E61" s="1">
        <f>COUNTIF(E9:E58,0)</f>
        <v>0</v>
      </c>
      <c r="F61" s="1">
        <f>COUNTIF(F9:F58,0)</f>
        <v>0</v>
      </c>
      <c r="G61" s="52">
        <f>G59/G8</f>
        <v>4.0335491627992672</v>
      </c>
      <c r="H61" s="53">
        <f t="shared" ref="H61" si="9">H59/H8</f>
        <v>4.6207611135858198</v>
      </c>
      <c r="I61" s="54">
        <f>I59/I8</f>
        <v>4.0758016075283683</v>
      </c>
      <c r="J61" s="45">
        <f>(G61-100%)*30/K59</f>
        <v>9.6303148025373556E-2</v>
      </c>
      <c r="K61" s="45">
        <f>(H61-100%)*30/K59</f>
        <v>0.11494479725669268</v>
      </c>
      <c r="L61" s="46">
        <f>(I61-100%)*30/K59</f>
        <v>9.7644495477091059E-2</v>
      </c>
      <c r="M61" s="7"/>
      <c r="N61" s="2"/>
      <c r="O61" s="8"/>
    </row>
    <row r="62" spans="1:15" ht="19.5" thickBot="1" x14ac:dyDescent="0.45">
      <c r="B62" s="75" t="s">
        <v>4</v>
      </c>
      <c r="C62" s="76"/>
      <c r="D62" s="55">
        <f t="shared" ref="D62:E62" si="10">D59/(D59+D60+D61)</f>
        <v>0.86</v>
      </c>
      <c r="E62" s="50">
        <f t="shared" si="10"/>
        <v>0.82</v>
      </c>
      <c r="F62" s="51">
        <f>F59/(F59+F60+F61)</f>
        <v>0.66</v>
      </c>
    </row>
    <row r="64" spans="1:15" x14ac:dyDescent="0.4">
      <c r="D64" s="63"/>
      <c r="E64" s="63"/>
      <c r="F64" s="63"/>
    </row>
  </sheetData>
  <mergeCells count="11">
    <mergeCell ref="B60:C60"/>
    <mergeCell ref="G60:I60"/>
    <mergeCell ref="J60:L60"/>
    <mergeCell ref="B61:C61"/>
    <mergeCell ref="B62:C62"/>
    <mergeCell ref="B59:C59"/>
    <mergeCell ref="G6:I6"/>
    <mergeCell ref="J6:L6"/>
    <mergeCell ref="M6:O6"/>
    <mergeCell ref="J8:L8"/>
    <mergeCell ref="M8:O8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4:S467"/>
  <sheetViews>
    <sheetView zoomScale="70" zoomScaleNormal="70" workbookViewId="0">
      <selection activeCell="P6" sqref="P6"/>
    </sheetView>
  </sheetViews>
  <sheetFormatPr defaultColWidth="8.125" defaultRowHeight="14.25" x14ac:dyDescent="0.4"/>
  <cols>
    <col min="1" max="1" width="6.625" style="43" customWidth="1"/>
    <col min="2" max="2" width="7.25" style="42" customWidth="1"/>
    <col min="3" max="261" width="8.125" style="42"/>
    <col min="262" max="262" width="6.625" style="42" customWidth="1"/>
    <col min="263" max="263" width="7.25" style="42" customWidth="1"/>
    <col min="264" max="517" width="8.125" style="42"/>
    <col min="518" max="518" width="6.625" style="42" customWidth="1"/>
    <col min="519" max="519" width="7.25" style="42" customWidth="1"/>
    <col min="520" max="773" width="8.125" style="42"/>
    <col min="774" max="774" width="6.625" style="42" customWidth="1"/>
    <col min="775" max="775" width="7.25" style="42" customWidth="1"/>
    <col min="776" max="1029" width="8.125" style="42"/>
    <col min="1030" max="1030" width="6.625" style="42" customWidth="1"/>
    <col min="1031" max="1031" width="7.25" style="42" customWidth="1"/>
    <col min="1032" max="1285" width="8.125" style="42"/>
    <col min="1286" max="1286" width="6.625" style="42" customWidth="1"/>
    <col min="1287" max="1287" width="7.25" style="42" customWidth="1"/>
    <col min="1288" max="1541" width="8.125" style="42"/>
    <col min="1542" max="1542" width="6.625" style="42" customWidth="1"/>
    <col min="1543" max="1543" width="7.25" style="42" customWidth="1"/>
    <col min="1544" max="1797" width="8.125" style="42"/>
    <col min="1798" max="1798" width="6.625" style="42" customWidth="1"/>
    <col min="1799" max="1799" width="7.25" style="42" customWidth="1"/>
    <col min="1800" max="2053" width="8.125" style="42"/>
    <col min="2054" max="2054" width="6.625" style="42" customWidth="1"/>
    <col min="2055" max="2055" width="7.25" style="42" customWidth="1"/>
    <col min="2056" max="2309" width="8.125" style="42"/>
    <col min="2310" max="2310" width="6.625" style="42" customWidth="1"/>
    <col min="2311" max="2311" width="7.25" style="42" customWidth="1"/>
    <col min="2312" max="2565" width="8.125" style="42"/>
    <col min="2566" max="2566" width="6.625" style="42" customWidth="1"/>
    <col min="2567" max="2567" width="7.25" style="42" customWidth="1"/>
    <col min="2568" max="2821" width="8.125" style="42"/>
    <col min="2822" max="2822" width="6.625" style="42" customWidth="1"/>
    <col min="2823" max="2823" width="7.25" style="42" customWidth="1"/>
    <col min="2824" max="3077" width="8.125" style="42"/>
    <col min="3078" max="3078" width="6.625" style="42" customWidth="1"/>
    <col min="3079" max="3079" width="7.25" style="42" customWidth="1"/>
    <col min="3080" max="3333" width="8.125" style="42"/>
    <col min="3334" max="3334" width="6.625" style="42" customWidth="1"/>
    <col min="3335" max="3335" width="7.25" style="42" customWidth="1"/>
    <col min="3336" max="3589" width="8.125" style="42"/>
    <col min="3590" max="3590" width="6.625" style="42" customWidth="1"/>
    <col min="3591" max="3591" width="7.25" style="42" customWidth="1"/>
    <col min="3592" max="3845" width="8.125" style="42"/>
    <col min="3846" max="3846" width="6.625" style="42" customWidth="1"/>
    <col min="3847" max="3847" width="7.25" style="42" customWidth="1"/>
    <col min="3848" max="4101" width="8.125" style="42"/>
    <col min="4102" max="4102" width="6.625" style="42" customWidth="1"/>
    <col min="4103" max="4103" width="7.25" style="42" customWidth="1"/>
    <col min="4104" max="4357" width="8.125" style="42"/>
    <col min="4358" max="4358" width="6.625" style="42" customWidth="1"/>
    <col min="4359" max="4359" width="7.25" style="42" customWidth="1"/>
    <col min="4360" max="4613" width="8.125" style="42"/>
    <col min="4614" max="4614" width="6.625" style="42" customWidth="1"/>
    <col min="4615" max="4615" width="7.25" style="42" customWidth="1"/>
    <col min="4616" max="4869" width="8.125" style="42"/>
    <col min="4870" max="4870" width="6.625" style="42" customWidth="1"/>
    <col min="4871" max="4871" width="7.25" style="42" customWidth="1"/>
    <col min="4872" max="5125" width="8.125" style="42"/>
    <col min="5126" max="5126" width="6.625" style="42" customWidth="1"/>
    <col min="5127" max="5127" width="7.25" style="42" customWidth="1"/>
    <col min="5128" max="5381" width="8.125" style="42"/>
    <col min="5382" max="5382" width="6.625" style="42" customWidth="1"/>
    <col min="5383" max="5383" width="7.25" style="42" customWidth="1"/>
    <col min="5384" max="5637" width="8.125" style="42"/>
    <col min="5638" max="5638" width="6.625" style="42" customWidth="1"/>
    <col min="5639" max="5639" width="7.25" style="42" customWidth="1"/>
    <col min="5640" max="5893" width="8.125" style="42"/>
    <col min="5894" max="5894" width="6.625" style="42" customWidth="1"/>
    <col min="5895" max="5895" width="7.25" style="42" customWidth="1"/>
    <col min="5896" max="6149" width="8.125" style="42"/>
    <col min="6150" max="6150" width="6.625" style="42" customWidth="1"/>
    <col min="6151" max="6151" width="7.25" style="42" customWidth="1"/>
    <col min="6152" max="6405" width="8.125" style="42"/>
    <col min="6406" max="6406" width="6.625" style="42" customWidth="1"/>
    <col min="6407" max="6407" width="7.25" style="42" customWidth="1"/>
    <col min="6408" max="6661" width="8.125" style="42"/>
    <col min="6662" max="6662" width="6.625" style="42" customWidth="1"/>
    <col min="6663" max="6663" width="7.25" style="42" customWidth="1"/>
    <col min="6664" max="6917" width="8.125" style="42"/>
    <col min="6918" max="6918" width="6.625" style="42" customWidth="1"/>
    <col min="6919" max="6919" width="7.25" style="42" customWidth="1"/>
    <col min="6920" max="7173" width="8.125" style="42"/>
    <col min="7174" max="7174" width="6.625" style="42" customWidth="1"/>
    <col min="7175" max="7175" width="7.25" style="42" customWidth="1"/>
    <col min="7176" max="7429" width="8.125" style="42"/>
    <col min="7430" max="7430" width="6.625" style="42" customWidth="1"/>
    <col min="7431" max="7431" width="7.25" style="42" customWidth="1"/>
    <col min="7432" max="7685" width="8.125" style="42"/>
    <col min="7686" max="7686" width="6.625" style="42" customWidth="1"/>
    <col min="7687" max="7687" width="7.25" style="42" customWidth="1"/>
    <col min="7688" max="7941" width="8.125" style="42"/>
    <col min="7942" max="7942" width="6.625" style="42" customWidth="1"/>
    <col min="7943" max="7943" width="7.25" style="42" customWidth="1"/>
    <col min="7944" max="8197" width="8.125" style="42"/>
    <col min="8198" max="8198" width="6.625" style="42" customWidth="1"/>
    <col min="8199" max="8199" width="7.25" style="42" customWidth="1"/>
    <col min="8200" max="8453" width="8.125" style="42"/>
    <col min="8454" max="8454" width="6.625" style="42" customWidth="1"/>
    <col min="8455" max="8455" width="7.25" style="42" customWidth="1"/>
    <col min="8456" max="8709" width="8.125" style="42"/>
    <col min="8710" max="8710" width="6.625" style="42" customWidth="1"/>
    <col min="8711" max="8711" width="7.25" style="42" customWidth="1"/>
    <col min="8712" max="8965" width="8.125" style="42"/>
    <col min="8966" max="8966" width="6.625" style="42" customWidth="1"/>
    <col min="8967" max="8967" width="7.25" style="42" customWidth="1"/>
    <col min="8968" max="9221" width="8.125" style="42"/>
    <col min="9222" max="9222" width="6.625" style="42" customWidth="1"/>
    <col min="9223" max="9223" width="7.25" style="42" customWidth="1"/>
    <col min="9224" max="9477" width="8.125" style="42"/>
    <col min="9478" max="9478" width="6.625" style="42" customWidth="1"/>
    <col min="9479" max="9479" width="7.25" style="42" customWidth="1"/>
    <col min="9480" max="9733" width="8.125" style="42"/>
    <col min="9734" max="9734" width="6.625" style="42" customWidth="1"/>
    <col min="9735" max="9735" width="7.25" style="42" customWidth="1"/>
    <col min="9736" max="9989" width="8.125" style="42"/>
    <col min="9990" max="9990" width="6.625" style="42" customWidth="1"/>
    <col min="9991" max="9991" width="7.25" style="42" customWidth="1"/>
    <col min="9992" max="10245" width="8.125" style="42"/>
    <col min="10246" max="10246" width="6.625" style="42" customWidth="1"/>
    <col min="10247" max="10247" width="7.25" style="42" customWidth="1"/>
    <col min="10248" max="10501" width="8.125" style="42"/>
    <col min="10502" max="10502" width="6.625" style="42" customWidth="1"/>
    <col min="10503" max="10503" width="7.25" style="42" customWidth="1"/>
    <col min="10504" max="10757" width="8.125" style="42"/>
    <col min="10758" max="10758" width="6.625" style="42" customWidth="1"/>
    <col min="10759" max="10759" width="7.25" style="42" customWidth="1"/>
    <col min="10760" max="11013" width="8.125" style="42"/>
    <col min="11014" max="11014" width="6.625" style="42" customWidth="1"/>
    <col min="11015" max="11015" width="7.25" style="42" customWidth="1"/>
    <col min="11016" max="11269" width="8.125" style="42"/>
    <col min="11270" max="11270" width="6.625" style="42" customWidth="1"/>
    <col min="11271" max="11271" width="7.25" style="42" customWidth="1"/>
    <col min="11272" max="11525" width="8.125" style="42"/>
    <col min="11526" max="11526" width="6.625" style="42" customWidth="1"/>
    <col min="11527" max="11527" width="7.25" style="42" customWidth="1"/>
    <col min="11528" max="11781" width="8.125" style="42"/>
    <col min="11782" max="11782" width="6.625" style="42" customWidth="1"/>
    <col min="11783" max="11783" width="7.25" style="42" customWidth="1"/>
    <col min="11784" max="12037" width="8.125" style="42"/>
    <col min="12038" max="12038" width="6.625" style="42" customWidth="1"/>
    <col min="12039" max="12039" width="7.25" style="42" customWidth="1"/>
    <col min="12040" max="12293" width="8.125" style="42"/>
    <col min="12294" max="12294" width="6.625" style="42" customWidth="1"/>
    <col min="12295" max="12295" width="7.25" style="42" customWidth="1"/>
    <col min="12296" max="12549" width="8.125" style="42"/>
    <col min="12550" max="12550" width="6.625" style="42" customWidth="1"/>
    <col min="12551" max="12551" width="7.25" style="42" customWidth="1"/>
    <col min="12552" max="12805" width="8.125" style="42"/>
    <col min="12806" max="12806" width="6.625" style="42" customWidth="1"/>
    <col min="12807" max="12807" width="7.25" style="42" customWidth="1"/>
    <col min="12808" max="13061" width="8.125" style="42"/>
    <col min="13062" max="13062" width="6.625" style="42" customWidth="1"/>
    <col min="13063" max="13063" width="7.25" style="42" customWidth="1"/>
    <col min="13064" max="13317" width="8.125" style="42"/>
    <col min="13318" max="13318" width="6.625" style="42" customWidth="1"/>
    <col min="13319" max="13319" width="7.25" style="42" customWidth="1"/>
    <col min="13320" max="13573" width="8.125" style="42"/>
    <col min="13574" max="13574" width="6.625" style="42" customWidth="1"/>
    <col min="13575" max="13575" width="7.25" style="42" customWidth="1"/>
    <col min="13576" max="13829" width="8.125" style="42"/>
    <col min="13830" max="13830" width="6.625" style="42" customWidth="1"/>
    <col min="13831" max="13831" width="7.25" style="42" customWidth="1"/>
    <col min="13832" max="14085" width="8.125" style="42"/>
    <col min="14086" max="14086" width="6.625" style="42" customWidth="1"/>
    <col min="14087" max="14087" width="7.25" style="42" customWidth="1"/>
    <col min="14088" max="14341" width="8.125" style="42"/>
    <col min="14342" max="14342" width="6.625" style="42" customWidth="1"/>
    <col min="14343" max="14343" width="7.25" style="42" customWidth="1"/>
    <col min="14344" max="14597" width="8.125" style="42"/>
    <col min="14598" max="14598" width="6.625" style="42" customWidth="1"/>
    <col min="14599" max="14599" width="7.25" style="42" customWidth="1"/>
    <col min="14600" max="14853" width="8.125" style="42"/>
    <col min="14854" max="14854" width="6.625" style="42" customWidth="1"/>
    <col min="14855" max="14855" width="7.25" style="42" customWidth="1"/>
    <col min="14856" max="15109" width="8.125" style="42"/>
    <col min="15110" max="15110" width="6.625" style="42" customWidth="1"/>
    <col min="15111" max="15111" width="7.25" style="42" customWidth="1"/>
    <col min="15112" max="15365" width="8.125" style="42"/>
    <col min="15366" max="15366" width="6.625" style="42" customWidth="1"/>
    <col min="15367" max="15367" width="7.25" style="42" customWidth="1"/>
    <col min="15368" max="15621" width="8.125" style="42"/>
    <col min="15622" max="15622" width="6.625" style="42" customWidth="1"/>
    <col min="15623" max="15623" width="7.25" style="42" customWidth="1"/>
    <col min="15624" max="15877" width="8.125" style="42"/>
    <col min="15878" max="15878" width="6.625" style="42" customWidth="1"/>
    <col min="15879" max="15879" width="7.25" style="42" customWidth="1"/>
    <col min="15880" max="16133" width="8.125" style="42"/>
    <col min="16134" max="16134" width="6.625" style="42" customWidth="1"/>
    <col min="16135" max="16135" width="7.25" style="42" customWidth="1"/>
    <col min="16136" max="16384" width="8.125" style="42"/>
  </cols>
  <sheetData>
    <row r="4" spans="2:19" x14ac:dyDescent="0.4">
      <c r="B4" s="42" t="s">
        <v>37</v>
      </c>
      <c r="S4" s="42" t="s">
        <v>51</v>
      </c>
    </row>
    <row r="23" spans="2:19" x14ac:dyDescent="0.4">
      <c r="B23" s="42" t="s">
        <v>52</v>
      </c>
      <c r="S23" s="42" t="s">
        <v>45</v>
      </c>
    </row>
    <row r="43" spans="2:19" x14ac:dyDescent="0.4">
      <c r="B43" s="42" t="s">
        <v>38</v>
      </c>
    </row>
    <row r="44" spans="2:19" x14ac:dyDescent="0.4">
      <c r="S44" s="42" t="s">
        <v>39</v>
      </c>
    </row>
    <row r="61" spans="2:19" x14ac:dyDescent="0.4">
      <c r="B61" s="42" t="s">
        <v>40</v>
      </c>
      <c r="S61" s="42" t="s">
        <v>41</v>
      </c>
    </row>
    <row r="79" spans="2:19" x14ac:dyDescent="0.4">
      <c r="B79" s="42" t="s">
        <v>42</v>
      </c>
      <c r="S79" s="42" t="s">
        <v>43</v>
      </c>
    </row>
    <row r="97" spans="2:19" x14ac:dyDescent="0.4">
      <c r="B97" s="42" t="s">
        <v>44</v>
      </c>
      <c r="S97" s="42" t="s">
        <v>53</v>
      </c>
    </row>
    <row r="114" spans="2:19" x14ac:dyDescent="0.4">
      <c r="B114" s="42" t="s">
        <v>46</v>
      </c>
      <c r="S114" s="42" t="s">
        <v>47</v>
      </c>
    </row>
    <row r="133" spans="2:19" x14ac:dyDescent="0.4">
      <c r="B133" s="42" t="s">
        <v>48</v>
      </c>
      <c r="S133" s="42" t="s">
        <v>49</v>
      </c>
    </row>
    <row r="153" spans="2:19" x14ac:dyDescent="0.4">
      <c r="B153" s="42" t="s">
        <v>98</v>
      </c>
      <c r="S153" s="42" t="s">
        <v>57</v>
      </c>
    </row>
    <row r="173" spans="2:19" x14ac:dyDescent="0.4">
      <c r="B173" s="42" t="s">
        <v>96</v>
      </c>
      <c r="S173" s="42" t="s">
        <v>54</v>
      </c>
    </row>
    <row r="192" spans="2:19" x14ac:dyDescent="0.4">
      <c r="B192" s="42" t="s">
        <v>55</v>
      </c>
      <c r="S192" s="42" t="s">
        <v>56</v>
      </c>
    </row>
    <row r="211" spans="2:19" x14ac:dyDescent="0.4">
      <c r="B211" s="42" t="s">
        <v>97</v>
      </c>
      <c r="S211" s="42" t="s">
        <v>90</v>
      </c>
    </row>
    <row r="229" spans="2:19" x14ac:dyDescent="0.4">
      <c r="B229" s="42" t="s">
        <v>91</v>
      </c>
    </row>
    <row r="230" spans="2:19" x14ac:dyDescent="0.4">
      <c r="S230" s="42" t="s">
        <v>92</v>
      </c>
    </row>
    <row r="250" spans="2:19" x14ac:dyDescent="0.4">
      <c r="B250" s="42" t="s">
        <v>93</v>
      </c>
      <c r="S250" s="42" t="s">
        <v>94</v>
      </c>
    </row>
    <row r="273" spans="2:19" x14ac:dyDescent="0.4">
      <c r="B273" s="42" t="s">
        <v>95</v>
      </c>
    </row>
    <row r="274" spans="2:19" x14ac:dyDescent="0.4">
      <c r="S274" s="42" t="s">
        <v>83</v>
      </c>
    </row>
    <row r="292" spans="2:19" x14ac:dyDescent="0.4">
      <c r="B292" s="42" t="s">
        <v>84</v>
      </c>
      <c r="S292" s="42" t="s">
        <v>85</v>
      </c>
    </row>
    <row r="312" spans="2:19" x14ac:dyDescent="0.4">
      <c r="B312" s="42" t="s">
        <v>86</v>
      </c>
    </row>
    <row r="313" spans="2:19" x14ac:dyDescent="0.4">
      <c r="S313" s="42" t="s">
        <v>70</v>
      </c>
    </row>
    <row r="331" spans="2:19" x14ac:dyDescent="0.4">
      <c r="B331" s="42" t="s">
        <v>71</v>
      </c>
      <c r="S331" s="42" t="s">
        <v>72</v>
      </c>
    </row>
    <row r="350" spans="2:19" x14ac:dyDescent="0.4">
      <c r="B350" s="42" t="s">
        <v>73</v>
      </c>
      <c r="S350" s="42" t="s">
        <v>74</v>
      </c>
    </row>
    <row r="370" spans="2:19" x14ac:dyDescent="0.4">
      <c r="B370" s="42" t="s">
        <v>75</v>
      </c>
      <c r="S370" s="42" t="s">
        <v>65</v>
      </c>
    </row>
    <row r="390" spans="2:19" x14ac:dyDescent="0.4">
      <c r="B390" s="42" t="s">
        <v>66</v>
      </c>
      <c r="S390" s="42" t="s">
        <v>67</v>
      </c>
    </row>
    <row r="409" spans="2:19" x14ac:dyDescent="0.4">
      <c r="B409" s="42" t="s">
        <v>68</v>
      </c>
      <c r="S409" s="42" t="s">
        <v>69</v>
      </c>
    </row>
    <row r="428" spans="2:19" x14ac:dyDescent="0.4">
      <c r="B428" s="42" t="s">
        <v>58</v>
      </c>
      <c r="S428" s="42" t="s">
        <v>59</v>
      </c>
    </row>
    <row r="446" spans="2:19" x14ac:dyDescent="0.4">
      <c r="B446" s="42" t="s">
        <v>60</v>
      </c>
    </row>
    <row r="447" spans="2:19" x14ac:dyDescent="0.4">
      <c r="S447" s="42" t="s">
        <v>61</v>
      </c>
    </row>
    <row r="467" spans="2:19" x14ac:dyDescent="0.4">
      <c r="B467" s="42" t="s">
        <v>62</v>
      </c>
      <c r="S467" s="42" t="s">
        <v>63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2:J159"/>
  <sheetViews>
    <sheetView topLeftCell="A132" zoomScale="145" zoomScaleSheetLayoutView="100" workbookViewId="0">
      <selection activeCell="A150" sqref="A150"/>
    </sheetView>
  </sheetViews>
  <sheetFormatPr defaultColWidth="8.125" defaultRowHeight="13.5" x14ac:dyDescent="0.4"/>
  <cols>
    <col min="1" max="16384" width="8.125" style="42"/>
  </cols>
  <sheetData>
    <row r="2" spans="1:10" x14ac:dyDescent="0.4">
      <c r="A2" s="42" t="s">
        <v>27</v>
      </c>
    </row>
    <row r="3" spans="1:10" x14ac:dyDescent="0.4">
      <c r="A3" s="81" t="s">
        <v>76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x14ac:dyDescent="0.4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x14ac:dyDescent="0.4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10" x14ac:dyDescent="0.4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x14ac:dyDescent="0.4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x14ac:dyDescent="0.4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x14ac:dyDescent="0.4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x14ac:dyDescent="0.4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2" spans="1:10" x14ac:dyDescent="0.4">
      <c r="A12" s="42" t="s">
        <v>28</v>
      </c>
    </row>
    <row r="13" spans="1:10" x14ac:dyDescent="0.4">
      <c r="A13" s="83" t="s">
        <v>77</v>
      </c>
      <c r="B13" s="84"/>
      <c r="C13" s="84"/>
      <c r="D13" s="84"/>
      <c r="E13" s="84"/>
      <c r="F13" s="84"/>
      <c r="G13" s="84"/>
      <c r="H13" s="84"/>
      <c r="I13" s="84"/>
      <c r="J13" s="84"/>
    </row>
    <row r="14" spans="1:10" x14ac:dyDescent="0.4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x14ac:dyDescent="0.4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x14ac:dyDescent="0.4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pans="1:10" x14ac:dyDescent="0.4">
      <c r="A17" s="84"/>
      <c r="B17" s="84"/>
      <c r="C17" s="84"/>
      <c r="D17" s="84"/>
      <c r="E17" s="84"/>
      <c r="F17" s="84"/>
      <c r="G17" s="84"/>
      <c r="H17" s="84"/>
      <c r="I17" s="84"/>
      <c r="J17" s="84"/>
    </row>
    <row r="18" spans="1:10" x14ac:dyDescent="0.4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x14ac:dyDescent="0.4">
      <c r="A19" s="84"/>
      <c r="B19" s="84"/>
      <c r="C19" s="84"/>
      <c r="D19" s="84"/>
      <c r="E19" s="84"/>
      <c r="F19" s="84"/>
      <c r="G19" s="84"/>
      <c r="H19" s="84"/>
      <c r="I19" s="84"/>
      <c r="J19" s="84"/>
    </row>
    <row r="20" spans="1:10" x14ac:dyDescent="0.4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2" spans="1:10" x14ac:dyDescent="0.4">
      <c r="A22" s="42" t="s">
        <v>29</v>
      </c>
    </row>
    <row r="23" spans="1:10" x14ac:dyDescent="0.4">
      <c r="A23" s="83" t="s">
        <v>78</v>
      </c>
      <c r="B23" s="83"/>
      <c r="C23" s="83"/>
      <c r="D23" s="83"/>
      <c r="E23" s="83"/>
      <c r="F23" s="83"/>
      <c r="G23" s="83"/>
      <c r="H23" s="83"/>
      <c r="I23" s="83"/>
      <c r="J23" s="83"/>
    </row>
    <row r="24" spans="1:10" x14ac:dyDescent="0.4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x14ac:dyDescent="0.4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x14ac:dyDescent="0.4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x14ac:dyDescent="0.4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x14ac:dyDescent="0.4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x14ac:dyDescent="0.4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x14ac:dyDescent="0.4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5" spans="1:10" x14ac:dyDescent="0.4">
      <c r="A35" s="42" t="s">
        <v>27</v>
      </c>
    </row>
    <row r="36" spans="1:10" ht="13.5" customHeight="1" x14ac:dyDescent="0.4">
      <c r="A36" s="81" t="s">
        <v>79</v>
      </c>
      <c r="B36" s="82"/>
      <c r="C36" s="82"/>
      <c r="D36" s="82"/>
      <c r="E36" s="82"/>
      <c r="F36" s="82"/>
      <c r="G36" s="82"/>
      <c r="H36" s="82"/>
      <c r="I36" s="82"/>
      <c r="J36" s="82"/>
    </row>
    <row r="37" spans="1:10" x14ac:dyDescent="0.4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4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39" spans="1:10" x14ac:dyDescent="0.4">
      <c r="A39" s="82"/>
      <c r="B39" s="82"/>
      <c r="C39" s="82"/>
      <c r="D39" s="82"/>
      <c r="E39" s="82"/>
      <c r="F39" s="82"/>
      <c r="G39" s="82"/>
      <c r="H39" s="82"/>
      <c r="I39" s="82"/>
      <c r="J39" s="82"/>
    </row>
    <row r="40" spans="1:10" x14ac:dyDescent="0.4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x14ac:dyDescent="0.4">
      <c r="A41" s="82"/>
      <c r="B41" s="82"/>
      <c r="C41" s="82"/>
      <c r="D41" s="82"/>
      <c r="E41" s="82"/>
      <c r="F41" s="82"/>
      <c r="G41" s="82"/>
      <c r="H41" s="82"/>
      <c r="I41" s="82"/>
      <c r="J41" s="82"/>
    </row>
    <row r="42" spans="1:10" x14ac:dyDescent="0.4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x14ac:dyDescent="0.4">
      <c r="A43" s="82"/>
      <c r="B43" s="82"/>
      <c r="C43" s="82"/>
      <c r="D43" s="82"/>
      <c r="E43" s="82"/>
      <c r="F43" s="82"/>
      <c r="G43" s="82"/>
      <c r="H43" s="82"/>
      <c r="I43" s="82"/>
      <c r="J43" s="82"/>
    </row>
    <row r="45" spans="1:10" x14ac:dyDescent="0.4">
      <c r="A45" s="42" t="s">
        <v>28</v>
      </c>
    </row>
    <row r="46" spans="1:10" x14ac:dyDescent="0.4">
      <c r="A46" s="83" t="s">
        <v>80</v>
      </c>
      <c r="B46" s="84"/>
      <c r="C46" s="84"/>
      <c r="D46" s="84"/>
      <c r="E46" s="84"/>
      <c r="F46" s="84"/>
      <c r="G46" s="84"/>
      <c r="H46" s="84"/>
      <c r="I46" s="84"/>
      <c r="J46" s="84"/>
    </row>
    <row r="47" spans="1:10" x14ac:dyDescent="0.4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10" x14ac:dyDescent="0.4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 x14ac:dyDescent="0.4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 x14ac:dyDescent="0.4">
      <c r="A50" s="84"/>
      <c r="B50" s="84"/>
      <c r="C50" s="84"/>
      <c r="D50" s="84"/>
      <c r="E50" s="84"/>
      <c r="F50" s="84"/>
      <c r="G50" s="84"/>
      <c r="H50" s="84"/>
      <c r="I50" s="84"/>
      <c r="J50" s="84"/>
    </row>
    <row r="51" spans="1:10" x14ac:dyDescent="0.4">
      <c r="A51" s="84"/>
      <c r="B51" s="84"/>
      <c r="C51" s="84"/>
      <c r="D51" s="84"/>
      <c r="E51" s="84"/>
      <c r="F51" s="84"/>
      <c r="G51" s="84"/>
      <c r="H51" s="84"/>
      <c r="I51" s="84"/>
      <c r="J51" s="84"/>
    </row>
    <row r="52" spans="1:10" x14ac:dyDescent="0.4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0" x14ac:dyDescent="0.4">
      <c r="A53" s="84"/>
      <c r="B53" s="84"/>
      <c r="C53" s="84"/>
      <c r="D53" s="84"/>
      <c r="E53" s="84"/>
      <c r="F53" s="84"/>
      <c r="G53" s="84"/>
      <c r="H53" s="84"/>
      <c r="I53" s="84"/>
      <c r="J53" s="84"/>
    </row>
    <row r="55" spans="1:10" x14ac:dyDescent="0.4">
      <c r="A55" s="42" t="s">
        <v>29</v>
      </c>
    </row>
    <row r="56" spans="1:10" x14ac:dyDescent="0.4">
      <c r="A56" s="83" t="s">
        <v>81</v>
      </c>
      <c r="B56" s="83"/>
      <c r="C56" s="83"/>
      <c r="D56" s="83"/>
      <c r="E56" s="83"/>
      <c r="F56" s="83"/>
      <c r="G56" s="83"/>
      <c r="H56" s="83"/>
      <c r="I56" s="83"/>
      <c r="J56" s="83"/>
    </row>
    <row r="57" spans="1:10" x14ac:dyDescent="0.4">
      <c r="A57" s="83"/>
      <c r="B57" s="83"/>
      <c r="C57" s="83"/>
      <c r="D57" s="83"/>
      <c r="E57" s="83"/>
      <c r="F57" s="83"/>
      <c r="G57" s="83"/>
      <c r="H57" s="83"/>
      <c r="I57" s="83"/>
      <c r="J57" s="83"/>
    </row>
    <row r="58" spans="1:10" x14ac:dyDescent="0.4">
      <c r="A58" s="83"/>
      <c r="B58" s="83"/>
      <c r="C58" s="83"/>
      <c r="D58" s="83"/>
      <c r="E58" s="83"/>
      <c r="F58" s="83"/>
      <c r="G58" s="83"/>
      <c r="H58" s="83"/>
      <c r="I58" s="83"/>
      <c r="J58" s="83"/>
    </row>
    <row r="59" spans="1:10" x14ac:dyDescent="0.4">
      <c r="A59" s="83"/>
      <c r="B59" s="83"/>
      <c r="C59" s="83"/>
      <c r="D59" s="83"/>
      <c r="E59" s="83"/>
      <c r="F59" s="83"/>
      <c r="G59" s="83"/>
      <c r="H59" s="83"/>
      <c r="I59" s="83"/>
      <c r="J59" s="83"/>
    </row>
    <row r="60" spans="1:10" x14ac:dyDescent="0.4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x14ac:dyDescent="0.4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0" x14ac:dyDescent="0.4">
      <c r="A62" s="83"/>
      <c r="B62" s="83"/>
      <c r="C62" s="83"/>
      <c r="D62" s="83"/>
      <c r="E62" s="83"/>
      <c r="F62" s="83"/>
      <c r="G62" s="83"/>
      <c r="H62" s="83"/>
      <c r="I62" s="83"/>
      <c r="J62" s="83"/>
    </row>
    <row r="63" spans="1:10" x14ac:dyDescent="0.4">
      <c r="A63" s="83"/>
      <c r="B63" s="83"/>
      <c r="C63" s="83"/>
      <c r="D63" s="83"/>
      <c r="E63" s="83"/>
      <c r="F63" s="83"/>
      <c r="G63" s="83"/>
      <c r="H63" s="83"/>
      <c r="I63" s="83"/>
      <c r="J63" s="83"/>
    </row>
    <row r="66" spans="1:10" x14ac:dyDescent="0.4">
      <c r="A66" s="42" t="s">
        <v>27</v>
      </c>
    </row>
    <row r="67" spans="1:10" ht="13.5" customHeight="1" x14ac:dyDescent="0.4">
      <c r="A67" s="81" t="s">
        <v>82</v>
      </c>
      <c r="B67" s="82"/>
      <c r="C67" s="82"/>
      <c r="D67" s="82"/>
      <c r="E67" s="82"/>
      <c r="F67" s="82"/>
      <c r="G67" s="82"/>
      <c r="H67" s="82"/>
      <c r="I67" s="82"/>
      <c r="J67" s="82"/>
    </row>
    <row r="68" spans="1:10" x14ac:dyDescent="0.4">
      <c r="A68" s="82"/>
      <c r="B68" s="82"/>
      <c r="C68" s="82"/>
      <c r="D68" s="82"/>
      <c r="E68" s="82"/>
      <c r="F68" s="82"/>
      <c r="G68" s="82"/>
      <c r="H68" s="82"/>
      <c r="I68" s="82"/>
      <c r="J68" s="82"/>
    </row>
    <row r="69" spans="1:10" x14ac:dyDescent="0.4">
      <c r="A69" s="82"/>
      <c r="B69" s="82"/>
      <c r="C69" s="82"/>
      <c r="D69" s="82"/>
      <c r="E69" s="82"/>
      <c r="F69" s="82"/>
      <c r="G69" s="82"/>
      <c r="H69" s="82"/>
      <c r="I69" s="82"/>
      <c r="J69" s="82"/>
    </row>
    <row r="70" spans="1:10" x14ac:dyDescent="0.4">
      <c r="A70" s="82"/>
      <c r="B70" s="82"/>
      <c r="C70" s="82"/>
      <c r="D70" s="82"/>
      <c r="E70" s="82"/>
      <c r="F70" s="82"/>
      <c r="G70" s="82"/>
      <c r="H70" s="82"/>
      <c r="I70" s="82"/>
      <c r="J70" s="82"/>
    </row>
    <row r="71" spans="1:10" x14ac:dyDescent="0.4">
      <c r="A71" s="82"/>
      <c r="B71" s="82"/>
      <c r="C71" s="82"/>
      <c r="D71" s="82"/>
      <c r="E71" s="82"/>
      <c r="F71" s="82"/>
      <c r="G71" s="82"/>
      <c r="H71" s="82"/>
      <c r="I71" s="82"/>
      <c r="J71" s="82"/>
    </row>
    <row r="72" spans="1:10" x14ac:dyDescent="0.4">
      <c r="A72" s="82"/>
      <c r="B72" s="82"/>
      <c r="C72" s="82"/>
      <c r="D72" s="82"/>
      <c r="E72" s="82"/>
      <c r="F72" s="82"/>
      <c r="G72" s="82"/>
      <c r="H72" s="82"/>
      <c r="I72" s="82"/>
      <c r="J72" s="82"/>
    </row>
    <row r="73" spans="1:10" x14ac:dyDescent="0.4">
      <c r="A73" s="82"/>
      <c r="B73" s="82"/>
      <c r="C73" s="82"/>
      <c r="D73" s="82"/>
      <c r="E73" s="82"/>
      <c r="F73" s="82"/>
      <c r="G73" s="82"/>
      <c r="H73" s="82"/>
      <c r="I73" s="82"/>
      <c r="J73" s="82"/>
    </row>
    <row r="74" spans="1:10" x14ac:dyDescent="0.4">
      <c r="A74" s="82"/>
      <c r="B74" s="82"/>
      <c r="C74" s="82"/>
      <c r="D74" s="82"/>
      <c r="E74" s="82"/>
      <c r="F74" s="82"/>
      <c r="G74" s="82"/>
      <c r="H74" s="82"/>
      <c r="I74" s="82"/>
      <c r="J74" s="82"/>
    </row>
    <row r="76" spans="1:10" x14ac:dyDescent="0.4">
      <c r="A76" s="42" t="s">
        <v>28</v>
      </c>
    </row>
    <row r="77" spans="1:10" x14ac:dyDescent="0.4">
      <c r="A77" s="83" t="s">
        <v>80</v>
      </c>
      <c r="B77" s="84"/>
      <c r="C77" s="84"/>
      <c r="D77" s="84"/>
      <c r="E77" s="84"/>
      <c r="F77" s="84"/>
      <c r="G77" s="84"/>
      <c r="H77" s="84"/>
      <c r="I77" s="84"/>
      <c r="J77" s="84"/>
    </row>
    <row r="78" spans="1:10" x14ac:dyDescent="0.4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 x14ac:dyDescent="0.4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 x14ac:dyDescent="0.4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 x14ac:dyDescent="0.4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 x14ac:dyDescent="0.4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x14ac:dyDescent="0.4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 x14ac:dyDescent="0.4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6" spans="1:10" x14ac:dyDescent="0.4">
      <c r="A86" s="42" t="s">
        <v>29</v>
      </c>
    </row>
    <row r="87" spans="1:10" x14ac:dyDescent="0.4">
      <c r="A87" s="83" t="s">
        <v>81</v>
      </c>
      <c r="B87" s="83"/>
      <c r="C87" s="83"/>
      <c r="D87" s="83"/>
      <c r="E87" s="83"/>
      <c r="F87" s="83"/>
      <c r="G87" s="83"/>
      <c r="H87" s="83"/>
      <c r="I87" s="83"/>
      <c r="J87" s="83"/>
    </row>
    <row r="88" spans="1:10" x14ac:dyDescent="0.4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0" x14ac:dyDescent="0.4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0" x14ac:dyDescent="0.4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 x14ac:dyDescent="0.4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0" x14ac:dyDescent="0.4">
      <c r="A92" s="83"/>
      <c r="B92" s="83"/>
      <c r="C92" s="83"/>
      <c r="D92" s="83"/>
      <c r="E92" s="83"/>
      <c r="F92" s="83"/>
      <c r="G92" s="83"/>
      <c r="H92" s="83"/>
      <c r="I92" s="83"/>
      <c r="J92" s="83"/>
    </row>
    <row r="93" spans="1:10" x14ac:dyDescent="0.4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 x14ac:dyDescent="0.4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9" spans="1:10" x14ac:dyDescent="0.4">
      <c r="A99" s="42" t="s">
        <v>27</v>
      </c>
    </row>
    <row r="100" spans="1:10" ht="13.5" customHeight="1" x14ac:dyDescent="0.4">
      <c r="A100" s="81" t="s">
        <v>87</v>
      </c>
      <c r="B100" s="82"/>
      <c r="C100" s="82"/>
      <c r="D100" s="82"/>
      <c r="E100" s="82"/>
      <c r="F100" s="82"/>
      <c r="G100" s="82"/>
      <c r="H100" s="82"/>
      <c r="I100" s="82"/>
      <c r="J100" s="82"/>
    </row>
    <row r="101" spans="1:10" x14ac:dyDescent="0.4">
      <c r="A101" s="82"/>
      <c r="B101" s="82"/>
      <c r="C101" s="82"/>
      <c r="D101" s="82"/>
      <c r="E101" s="82"/>
      <c r="F101" s="82"/>
      <c r="G101" s="82"/>
      <c r="H101" s="82"/>
      <c r="I101" s="82"/>
      <c r="J101" s="82"/>
    </row>
    <row r="102" spans="1:10" x14ac:dyDescent="0.4">
      <c r="A102" s="82"/>
      <c r="B102" s="82"/>
      <c r="C102" s="82"/>
      <c r="D102" s="82"/>
      <c r="E102" s="82"/>
      <c r="F102" s="82"/>
      <c r="G102" s="82"/>
      <c r="H102" s="82"/>
      <c r="I102" s="82"/>
      <c r="J102" s="82"/>
    </row>
    <row r="103" spans="1:10" x14ac:dyDescent="0.4">
      <c r="A103" s="82"/>
      <c r="B103" s="82"/>
      <c r="C103" s="82"/>
      <c r="D103" s="82"/>
      <c r="E103" s="82"/>
      <c r="F103" s="82"/>
      <c r="G103" s="82"/>
      <c r="H103" s="82"/>
      <c r="I103" s="82"/>
      <c r="J103" s="82"/>
    </row>
    <row r="104" spans="1:10" x14ac:dyDescent="0.4">
      <c r="A104" s="82"/>
      <c r="B104" s="82"/>
      <c r="C104" s="82"/>
      <c r="D104" s="82"/>
      <c r="E104" s="82"/>
      <c r="F104" s="82"/>
      <c r="G104" s="82"/>
      <c r="H104" s="82"/>
      <c r="I104" s="82"/>
      <c r="J104" s="82"/>
    </row>
    <row r="105" spans="1:10" x14ac:dyDescent="0.4">
      <c r="A105" s="82"/>
      <c r="B105" s="82"/>
      <c r="C105" s="82"/>
      <c r="D105" s="82"/>
      <c r="E105" s="82"/>
      <c r="F105" s="82"/>
      <c r="G105" s="82"/>
      <c r="H105" s="82"/>
      <c r="I105" s="82"/>
      <c r="J105" s="82"/>
    </row>
    <row r="106" spans="1:10" x14ac:dyDescent="0.4">
      <c r="A106" s="82"/>
      <c r="B106" s="82"/>
      <c r="C106" s="82"/>
      <c r="D106" s="82"/>
      <c r="E106" s="82"/>
      <c r="F106" s="82"/>
      <c r="G106" s="82"/>
      <c r="H106" s="82"/>
      <c r="I106" s="82"/>
      <c r="J106" s="82"/>
    </row>
    <row r="107" spans="1:10" x14ac:dyDescent="0.4">
      <c r="A107" s="82"/>
      <c r="B107" s="82"/>
      <c r="C107" s="82"/>
      <c r="D107" s="82"/>
      <c r="E107" s="82"/>
      <c r="F107" s="82"/>
      <c r="G107" s="82"/>
      <c r="H107" s="82"/>
      <c r="I107" s="82"/>
      <c r="J107" s="82"/>
    </row>
    <row r="109" spans="1:10" x14ac:dyDescent="0.4">
      <c r="A109" s="42" t="s">
        <v>28</v>
      </c>
    </row>
    <row r="110" spans="1:10" x14ac:dyDescent="0.4">
      <c r="A110" s="83" t="s">
        <v>88</v>
      </c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1:10" x14ac:dyDescent="0.4">
      <c r="A111" s="84"/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1:10" x14ac:dyDescent="0.4">
      <c r="A112" s="84"/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1:10" x14ac:dyDescent="0.4">
      <c r="A113" s="84"/>
      <c r="B113" s="84"/>
      <c r="C113" s="84"/>
      <c r="D113" s="84"/>
      <c r="E113" s="84"/>
      <c r="F113" s="84"/>
      <c r="G113" s="84"/>
      <c r="H113" s="84"/>
      <c r="I113" s="84"/>
      <c r="J113" s="84"/>
    </row>
    <row r="114" spans="1:10" x14ac:dyDescent="0.4">
      <c r="A114" s="84"/>
      <c r="B114" s="84"/>
      <c r="C114" s="84"/>
      <c r="D114" s="84"/>
      <c r="E114" s="84"/>
      <c r="F114" s="84"/>
      <c r="G114" s="84"/>
      <c r="H114" s="84"/>
      <c r="I114" s="84"/>
      <c r="J114" s="84"/>
    </row>
    <row r="115" spans="1:10" x14ac:dyDescent="0.4">
      <c r="A115" s="84"/>
      <c r="B115" s="84"/>
      <c r="C115" s="84"/>
      <c r="D115" s="84"/>
      <c r="E115" s="84"/>
      <c r="F115" s="84"/>
      <c r="G115" s="84"/>
      <c r="H115" s="84"/>
      <c r="I115" s="84"/>
      <c r="J115" s="84"/>
    </row>
    <row r="116" spans="1:10" x14ac:dyDescent="0.4">
      <c r="A116" s="84"/>
      <c r="B116" s="84"/>
      <c r="C116" s="84"/>
      <c r="D116" s="84"/>
      <c r="E116" s="84"/>
      <c r="F116" s="84"/>
      <c r="G116" s="84"/>
      <c r="H116" s="84"/>
      <c r="I116" s="84"/>
      <c r="J116" s="84"/>
    </row>
    <row r="117" spans="1:10" x14ac:dyDescent="0.4">
      <c r="A117" s="84"/>
      <c r="B117" s="84"/>
      <c r="C117" s="84"/>
      <c r="D117" s="84"/>
      <c r="E117" s="84"/>
      <c r="F117" s="84"/>
      <c r="G117" s="84"/>
      <c r="H117" s="84"/>
      <c r="I117" s="84"/>
      <c r="J117" s="84"/>
    </row>
    <row r="119" spans="1:10" x14ac:dyDescent="0.4">
      <c r="A119" s="42" t="s">
        <v>29</v>
      </c>
    </row>
    <row r="120" spans="1:10" x14ac:dyDescent="0.4">
      <c r="A120" s="83" t="s">
        <v>89</v>
      </c>
      <c r="B120" s="83"/>
      <c r="C120" s="83"/>
      <c r="D120" s="83"/>
      <c r="E120" s="83"/>
      <c r="F120" s="83"/>
      <c r="G120" s="83"/>
      <c r="H120" s="83"/>
      <c r="I120" s="83"/>
      <c r="J120" s="83"/>
    </row>
    <row r="121" spans="1:10" x14ac:dyDescent="0.4">
      <c r="A121" s="83"/>
      <c r="B121" s="83"/>
      <c r="C121" s="83"/>
      <c r="D121" s="83"/>
      <c r="E121" s="83"/>
      <c r="F121" s="83"/>
      <c r="G121" s="83"/>
      <c r="H121" s="83"/>
      <c r="I121" s="83"/>
      <c r="J121" s="83"/>
    </row>
    <row r="122" spans="1:10" x14ac:dyDescent="0.4">
      <c r="A122" s="83"/>
      <c r="B122" s="83"/>
      <c r="C122" s="83"/>
      <c r="D122" s="83"/>
      <c r="E122" s="83"/>
      <c r="F122" s="83"/>
      <c r="G122" s="83"/>
      <c r="H122" s="83"/>
      <c r="I122" s="83"/>
      <c r="J122" s="83"/>
    </row>
    <row r="123" spans="1:10" x14ac:dyDescent="0.4">
      <c r="A123" s="83"/>
      <c r="B123" s="83"/>
      <c r="C123" s="83"/>
      <c r="D123" s="83"/>
      <c r="E123" s="83"/>
      <c r="F123" s="83"/>
      <c r="G123" s="83"/>
      <c r="H123" s="83"/>
      <c r="I123" s="83"/>
      <c r="J123" s="83"/>
    </row>
    <row r="124" spans="1:10" x14ac:dyDescent="0.4">
      <c r="A124" s="83"/>
      <c r="B124" s="83"/>
      <c r="C124" s="83"/>
      <c r="D124" s="83"/>
      <c r="E124" s="83"/>
      <c r="F124" s="83"/>
      <c r="G124" s="83"/>
      <c r="H124" s="83"/>
      <c r="I124" s="83"/>
      <c r="J124" s="83"/>
    </row>
    <row r="125" spans="1:10" x14ac:dyDescent="0.4">
      <c r="A125" s="83"/>
      <c r="B125" s="83"/>
      <c r="C125" s="83"/>
      <c r="D125" s="83"/>
      <c r="E125" s="83"/>
      <c r="F125" s="83"/>
      <c r="G125" s="83"/>
      <c r="H125" s="83"/>
      <c r="I125" s="83"/>
      <c r="J125" s="83"/>
    </row>
    <row r="126" spans="1:10" x14ac:dyDescent="0.4">
      <c r="A126" s="83"/>
      <c r="B126" s="83"/>
      <c r="C126" s="83"/>
      <c r="D126" s="83"/>
      <c r="E126" s="83"/>
      <c r="F126" s="83"/>
      <c r="G126" s="83"/>
      <c r="H126" s="83"/>
      <c r="I126" s="83"/>
      <c r="J126" s="83"/>
    </row>
    <row r="127" spans="1:10" x14ac:dyDescent="0.4">
      <c r="A127" s="83"/>
      <c r="B127" s="83"/>
      <c r="C127" s="83"/>
      <c r="D127" s="83"/>
      <c r="E127" s="83"/>
      <c r="F127" s="83"/>
      <c r="G127" s="83"/>
      <c r="H127" s="83"/>
      <c r="I127" s="83"/>
      <c r="J127" s="83"/>
    </row>
    <row r="131" spans="1:10" x14ac:dyDescent="0.4">
      <c r="A131" s="42" t="s">
        <v>27</v>
      </c>
    </row>
    <row r="132" spans="1:10" ht="13.5" customHeight="1" x14ac:dyDescent="0.4">
      <c r="A132" s="81" t="s">
        <v>99</v>
      </c>
      <c r="B132" s="82"/>
      <c r="C132" s="82"/>
      <c r="D132" s="82"/>
      <c r="E132" s="82"/>
      <c r="F132" s="82"/>
      <c r="G132" s="82"/>
      <c r="H132" s="82"/>
      <c r="I132" s="82"/>
      <c r="J132" s="82"/>
    </row>
    <row r="133" spans="1:10" x14ac:dyDescent="0.4">
      <c r="A133" s="82"/>
      <c r="B133" s="82"/>
      <c r="C133" s="82"/>
      <c r="D133" s="82"/>
      <c r="E133" s="82"/>
      <c r="F133" s="82"/>
      <c r="G133" s="82"/>
      <c r="H133" s="82"/>
      <c r="I133" s="82"/>
      <c r="J133" s="82"/>
    </row>
    <row r="134" spans="1:10" x14ac:dyDescent="0.4">
      <c r="A134" s="82"/>
      <c r="B134" s="82"/>
      <c r="C134" s="82"/>
      <c r="D134" s="82"/>
      <c r="E134" s="82"/>
      <c r="F134" s="82"/>
      <c r="G134" s="82"/>
      <c r="H134" s="82"/>
      <c r="I134" s="82"/>
      <c r="J134" s="82"/>
    </row>
    <row r="135" spans="1:10" x14ac:dyDescent="0.4">
      <c r="A135" s="82"/>
      <c r="B135" s="82"/>
      <c r="C135" s="82"/>
      <c r="D135" s="82"/>
      <c r="E135" s="82"/>
      <c r="F135" s="82"/>
      <c r="G135" s="82"/>
      <c r="H135" s="82"/>
      <c r="I135" s="82"/>
      <c r="J135" s="82"/>
    </row>
    <row r="136" spans="1:10" x14ac:dyDescent="0.4">
      <c r="A136" s="82"/>
      <c r="B136" s="82"/>
      <c r="C136" s="82"/>
      <c r="D136" s="82"/>
      <c r="E136" s="82"/>
      <c r="F136" s="82"/>
      <c r="G136" s="82"/>
      <c r="H136" s="82"/>
      <c r="I136" s="82"/>
      <c r="J136" s="82"/>
    </row>
    <row r="137" spans="1:10" x14ac:dyDescent="0.4">
      <c r="A137" s="82"/>
      <c r="B137" s="82"/>
      <c r="C137" s="82"/>
      <c r="D137" s="82"/>
      <c r="E137" s="82"/>
      <c r="F137" s="82"/>
      <c r="G137" s="82"/>
      <c r="H137" s="82"/>
      <c r="I137" s="82"/>
      <c r="J137" s="82"/>
    </row>
    <row r="138" spans="1:10" x14ac:dyDescent="0.4">
      <c r="A138" s="82"/>
      <c r="B138" s="82"/>
      <c r="C138" s="82"/>
      <c r="D138" s="82"/>
      <c r="E138" s="82"/>
      <c r="F138" s="82"/>
      <c r="G138" s="82"/>
      <c r="H138" s="82"/>
      <c r="I138" s="82"/>
      <c r="J138" s="82"/>
    </row>
    <row r="139" spans="1:10" x14ac:dyDescent="0.4">
      <c r="A139" s="82"/>
      <c r="B139" s="82"/>
      <c r="C139" s="82"/>
      <c r="D139" s="82"/>
      <c r="E139" s="82"/>
      <c r="F139" s="82"/>
      <c r="G139" s="82"/>
      <c r="H139" s="82"/>
      <c r="I139" s="82"/>
      <c r="J139" s="82"/>
    </row>
    <row r="141" spans="1:10" x14ac:dyDescent="0.4">
      <c r="A141" s="42" t="s">
        <v>28</v>
      </c>
    </row>
    <row r="142" spans="1:10" x14ac:dyDescent="0.4">
      <c r="A142" s="83" t="s">
        <v>100</v>
      </c>
      <c r="B142" s="84"/>
      <c r="C142" s="84"/>
      <c r="D142" s="84"/>
      <c r="E142" s="84"/>
      <c r="F142" s="84"/>
      <c r="G142" s="84"/>
      <c r="H142" s="84"/>
      <c r="I142" s="84"/>
      <c r="J142" s="84"/>
    </row>
    <row r="143" spans="1:10" x14ac:dyDescent="0.4">
      <c r="A143" s="84"/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x14ac:dyDescent="0.4">
      <c r="A144" s="84"/>
      <c r="B144" s="84"/>
      <c r="C144" s="84"/>
      <c r="D144" s="84"/>
      <c r="E144" s="84"/>
      <c r="F144" s="84"/>
      <c r="G144" s="84"/>
      <c r="H144" s="84"/>
      <c r="I144" s="84"/>
      <c r="J144" s="84"/>
    </row>
    <row r="145" spans="1:10" x14ac:dyDescent="0.4">
      <c r="A145" s="84"/>
      <c r="B145" s="84"/>
      <c r="C145" s="84"/>
      <c r="D145" s="84"/>
      <c r="E145" s="84"/>
      <c r="F145" s="84"/>
      <c r="G145" s="84"/>
      <c r="H145" s="84"/>
      <c r="I145" s="84"/>
      <c r="J145" s="84"/>
    </row>
    <row r="146" spans="1:10" x14ac:dyDescent="0.4">
      <c r="A146" s="84"/>
      <c r="B146" s="84"/>
      <c r="C146" s="84"/>
      <c r="D146" s="84"/>
      <c r="E146" s="84"/>
      <c r="F146" s="84"/>
      <c r="G146" s="84"/>
      <c r="H146" s="84"/>
      <c r="I146" s="84"/>
      <c r="J146" s="84"/>
    </row>
    <row r="147" spans="1:10" x14ac:dyDescent="0.4">
      <c r="A147" s="84"/>
      <c r="B147" s="84"/>
      <c r="C147" s="84"/>
      <c r="D147" s="84"/>
      <c r="E147" s="84"/>
      <c r="F147" s="84"/>
      <c r="G147" s="84"/>
      <c r="H147" s="84"/>
      <c r="I147" s="84"/>
      <c r="J147" s="84"/>
    </row>
    <row r="148" spans="1:10" x14ac:dyDescent="0.4">
      <c r="A148" s="84"/>
      <c r="B148" s="84"/>
      <c r="C148" s="84"/>
      <c r="D148" s="84"/>
      <c r="E148" s="84"/>
      <c r="F148" s="84"/>
      <c r="G148" s="84"/>
      <c r="H148" s="84"/>
      <c r="I148" s="84"/>
      <c r="J148" s="84"/>
    </row>
    <row r="149" spans="1:10" x14ac:dyDescent="0.4">
      <c r="A149" s="84"/>
      <c r="B149" s="84"/>
      <c r="C149" s="84"/>
      <c r="D149" s="84"/>
      <c r="E149" s="84"/>
      <c r="F149" s="84"/>
      <c r="G149" s="84"/>
      <c r="H149" s="84"/>
      <c r="I149" s="84"/>
      <c r="J149" s="84"/>
    </row>
    <row r="151" spans="1:10" x14ac:dyDescent="0.4">
      <c r="A151" s="42" t="s">
        <v>29</v>
      </c>
    </row>
    <row r="152" spans="1:10" x14ac:dyDescent="0.4">
      <c r="A152" s="83" t="s">
        <v>89</v>
      </c>
      <c r="B152" s="83"/>
      <c r="C152" s="83"/>
      <c r="D152" s="83"/>
      <c r="E152" s="83"/>
      <c r="F152" s="83"/>
      <c r="G152" s="83"/>
      <c r="H152" s="83"/>
      <c r="I152" s="83"/>
      <c r="J152" s="83"/>
    </row>
    <row r="153" spans="1:10" x14ac:dyDescent="0.4">
      <c r="A153" s="83"/>
      <c r="B153" s="83"/>
      <c r="C153" s="83"/>
      <c r="D153" s="83"/>
      <c r="E153" s="83"/>
      <c r="F153" s="83"/>
      <c r="G153" s="83"/>
      <c r="H153" s="83"/>
      <c r="I153" s="83"/>
      <c r="J153" s="83"/>
    </row>
    <row r="154" spans="1:10" x14ac:dyDescent="0.4">
      <c r="A154" s="83"/>
      <c r="B154" s="83"/>
      <c r="C154" s="83"/>
      <c r="D154" s="83"/>
      <c r="E154" s="83"/>
      <c r="F154" s="83"/>
      <c r="G154" s="83"/>
      <c r="H154" s="83"/>
      <c r="I154" s="83"/>
      <c r="J154" s="83"/>
    </row>
    <row r="155" spans="1:10" x14ac:dyDescent="0.4">
      <c r="A155" s="83"/>
      <c r="B155" s="83"/>
      <c r="C155" s="83"/>
      <c r="D155" s="83"/>
      <c r="E155" s="83"/>
      <c r="F155" s="83"/>
      <c r="G155" s="83"/>
      <c r="H155" s="83"/>
      <c r="I155" s="83"/>
      <c r="J155" s="83"/>
    </row>
    <row r="156" spans="1:10" x14ac:dyDescent="0.4">
      <c r="A156" s="83"/>
      <c r="B156" s="83"/>
      <c r="C156" s="83"/>
      <c r="D156" s="83"/>
      <c r="E156" s="83"/>
      <c r="F156" s="83"/>
      <c r="G156" s="83"/>
      <c r="H156" s="83"/>
      <c r="I156" s="83"/>
      <c r="J156" s="83"/>
    </row>
    <row r="157" spans="1:10" x14ac:dyDescent="0.4">
      <c r="A157" s="83"/>
      <c r="B157" s="83"/>
      <c r="C157" s="83"/>
      <c r="D157" s="83"/>
      <c r="E157" s="83"/>
      <c r="F157" s="83"/>
      <c r="G157" s="83"/>
      <c r="H157" s="83"/>
      <c r="I157" s="83"/>
      <c r="J157" s="83"/>
    </row>
    <row r="158" spans="1:10" x14ac:dyDescent="0.4">
      <c r="A158" s="83"/>
      <c r="B158" s="83"/>
      <c r="C158" s="83"/>
      <c r="D158" s="83"/>
      <c r="E158" s="83"/>
      <c r="F158" s="83"/>
      <c r="G158" s="83"/>
      <c r="H158" s="83"/>
      <c r="I158" s="83"/>
      <c r="J158" s="83"/>
    </row>
    <row r="159" spans="1:10" x14ac:dyDescent="0.4">
      <c r="A159" s="83"/>
      <c r="B159" s="83"/>
      <c r="C159" s="83"/>
      <c r="D159" s="83"/>
      <c r="E159" s="83"/>
      <c r="F159" s="83"/>
      <c r="G159" s="83"/>
      <c r="H159" s="83"/>
      <c r="I159" s="83"/>
      <c r="J159" s="83"/>
    </row>
  </sheetData>
  <mergeCells count="15">
    <mergeCell ref="A132:J139"/>
    <mergeCell ref="A142:J149"/>
    <mergeCell ref="A152:J159"/>
    <mergeCell ref="A3:J10"/>
    <mergeCell ref="A13:J20"/>
    <mergeCell ref="A100:J107"/>
    <mergeCell ref="A110:J117"/>
    <mergeCell ref="A120:J127"/>
    <mergeCell ref="A67:J74"/>
    <mergeCell ref="A77:J84"/>
    <mergeCell ref="A87:J94"/>
    <mergeCell ref="A23:J30"/>
    <mergeCell ref="A36:J43"/>
    <mergeCell ref="A46:J53"/>
    <mergeCell ref="A56:J63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G31" sqref="G31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22" t="s">
        <v>14</v>
      </c>
      <c r="B1" s="23"/>
      <c r="C1" s="24"/>
      <c r="D1" s="25"/>
      <c r="E1" s="24"/>
      <c r="F1" s="25"/>
      <c r="G1" s="24"/>
      <c r="H1" s="25"/>
    </row>
    <row r="2" spans="1:8" x14ac:dyDescent="0.4">
      <c r="A2" s="26"/>
      <c r="B2" s="24"/>
      <c r="C2" s="24"/>
      <c r="D2" s="25"/>
      <c r="E2" s="24"/>
      <c r="F2" s="25"/>
      <c r="G2" s="24"/>
      <c r="H2" s="25"/>
    </row>
    <row r="3" spans="1:8" x14ac:dyDescent="0.4">
      <c r="A3" s="27" t="s">
        <v>15</v>
      </c>
      <c r="B3" s="27" t="s">
        <v>16</v>
      </c>
      <c r="C3" s="27" t="s">
        <v>17</v>
      </c>
      <c r="D3" s="28" t="s">
        <v>18</v>
      </c>
      <c r="E3" s="27" t="s">
        <v>19</v>
      </c>
      <c r="F3" s="28" t="s">
        <v>18</v>
      </c>
      <c r="G3" s="27" t="s">
        <v>20</v>
      </c>
      <c r="H3" s="28" t="s">
        <v>18</v>
      </c>
    </row>
    <row r="4" spans="1:8" x14ac:dyDescent="0.4">
      <c r="A4" s="29" t="s">
        <v>21</v>
      </c>
      <c r="B4" s="29" t="s">
        <v>22</v>
      </c>
      <c r="C4" s="29"/>
      <c r="D4" s="30"/>
      <c r="E4" s="29"/>
      <c r="F4" s="30"/>
      <c r="G4" s="29"/>
      <c r="H4" s="30"/>
    </row>
    <row r="5" spans="1:8" x14ac:dyDescent="0.4">
      <c r="A5" s="29" t="s">
        <v>21</v>
      </c>
      <c r="B5" s="29"/>
      <c r="C5" s="29"/>
      <c r="D5" s="30"/>
      <c r="E5" s="29"/>
      <c r="F5" s="31"/>
      <c r="G5" s="29"/>
      <c r="H5" s="31"/>
    </row>
    <row r="6" spans="1:8" x14ac:dyDescent="0.4">
      <c r="A6" s="29" t="s">
        <v>21</v>
      </c>
      <c r="B6" s="29"/>
      <c r="C6" s="29"/>
      <c r="D6" s="31"/>
      <c r="E6" s="29"/>
      <c r="F6" s="31"/>
      <c r="G6" s="29"/>
      <c r="H6" s="31"/>
    </row>
    <row r="7" spans="1:8" x14ac:dyDescent="0.4">
      <c r="A7" s="29" t="s">
        <v>21</v>
      </c>
      <c r="B7" s="29"/>
      <c r="C7" s="29"/>
      <c r="D7" s="31"/>
      <c r="E7" s="29"/>
      <c r="F7" s="31"/>
      <c r="G7" s="29"/>
      <c r="H7" s="31"/>
    </row>
    <row r="8" spans="1:8" x14ac:dyDescent="0.4">
      <c r="A8" s="29" t="s">
        <v>21</v>
      </c>
      <c r="B8" s="29"/>
      <c r="C8" s="29"/>
      <c r="D8" s="31"/>
      <c r="E8" s="29"/>
      <c r="F8" s="31"/>
      <c r="G8" s="29"/>
      <c r="H8" s="31"/>
    </row>
    <row r="9" spans="1:8" x14ac:dyDescent="0.4">
      <c r="A9" s="29" t="s">
        <v>21</v>
      </c>
      <c r="B9" s="29"/>
      <c r="C9" s="29"/>
      <c r="D9" s="31"/>
      <c r="E9" s="29"/>
      <c r="F9" s="31"/>
      <c r="G9" s="29"/>
      <c r="H9" s="31"/>
    </row>
    <row r="10" spans="1:8" x14ac:dyDescent="0.4">
      <c r="A10" s="29" t="s">
        <v>21</v>
      </c>
      <c r="B10" s="29"/>
      <c r="C10" s="29"/>
      <c r="D10" s="31"/>
      <c r="E10" s="29"/>
      <c r="F10" s="31"/>
      <c r="G10" s="29"/>
      <c r="H10" s="31"/>
    </row>
    <row r="11" spans="1:8" x14ac:dyDescent="0.4">
      <c r="A11" s="29" t="s">
        <v>21</v>
      </c>
      <c r="B11" s="29"/>
      <c r="C11" s="29"/>
      <c r="D11" s="31"/>
      <c r="E11" s="29"/>
      <c r="F11" s="31"/>
      <c r="G11" s="29"/>
      <c r="H11" s="31"/>
    </row>
    <row r="12" spans="1:8" x14ac:dyDescent="0.4">
      <c r="A12" s="26"/>
      <c r="B12" s="24"/>
      <c r="C12" s="24"/>
      <c r="D12" s="25"/>
      <c r="E12" s="24"/>
      <c r="F12" s="25"/>
      <c r="G12" s="24"/>
      <c r="H12" s="25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検証シート1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kumayasu</cp:lastModifiedBy>
  <dcterms:created xsi:type="dcterms:W3CDTF">2020-09-18T03:10:57Z</dcterms:created>
  <dcterms:modified xsi:type="dcterms:W3CDTF">2022-02-06T07:40:48Z</dcterms:modified>
</cp:coreProperties>
</file>