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6B24A051-8923-4B09-8DD4-3DA5FB44D733}" xr6:coauthVersionLast="47" xr6:coauthVersionMax="47" xr10:uidLastSave="{00000000-0000-0000-0000-000000000000}"/>
  <bookViews>
    <workbookView xWindow="300" yWindow="0" windowWidth="10275" windowHeight="12900" activeTab="2" xr2:uid="{00000000-000D-0000-FFFF-FFFF00000000}"/>
  </bookViews>
  <sheets>
    <sheet name="検証シート" sheetId="1" r:id="rId1"/>
    <sheet name="画像" sheetId="6" r:id="rId2"/>
    <sheet name="気づき" sheetId="5" r:id="rId3"/>
    <sheet name="検証終了通貨"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I17" i="1"/>
  <c r="G8" i="1"/>
  <c r="F59" i="1" l="1"/>
  <c r="D59" i="1"/>
  <c r="D61" i="1" l="1"/>
  <c r="E61" i="1"/>
  <c r="F61" i="1"/>
  <c r="K59" i="1"/>
  <c r="E59" i="1"/>
  <c r="I8" i="1" l="1"/>
  <c r="H8" i="1"/>
  <c r="F60" i="1"/>
  <c r="F62" i="1" s="1"/>
  <c r="E60" i="1"/>
  <c r="E62" i="1" s="1"/>
  <c r="D60" i="1"/>
  <c r="D62" i="1" s="1"/>
  <c r="J9" i="1" l="1"/>
  <c r="M9" i="1" s="1"/>
  <c r="K9" i="1"/>
  <c r="N9" i="1" s="1"/>
  <c r="L9" i="1"/>
  <c r="O9" i="1" s="1"/>
  <c r="G9" i="1" l="1"/>
  <c r="J10" i="1" s="1"/>
  <c r="M10" i="1" s="1"/>
  <c r="I9" i="1"/>
  <c r="L10" i="1" s="1"/>
  <c r="O10" i="1" s="1"/>
  <c r="H9" i="1"/>
  <c r="K10" i="1" s="1"/>
  <c r="N10" i="1" s="1"/>
  <c r="H10" i="1" s="1"/>
  <c r="G10" i="1" l="1"/>
  <c r="J11" i="1" s="1"/>
  <c r="M11" i="1" s="1"/>
  <c r="I10" i="1"/>
  <c r="L11" i="1" l="1"/>
  <c r="O11" i="1" s="1"/>
  <c r="G11" i="1"/>
  <c r="K11" i="1"/>
  <c r="N11" i="1" s="1"/>
  <c r="H11" i="1" l="1"/>
  <c r="K12" i="1" s="1"/>
  <c r="N12" i="1" s="1"/>
  <c r="H12" i="1" s="1"/>
  <c r="I11" i="1"/>
  <c r="L12" i="1" s="1"/>
  <c r="O12" i="1" s="1"/>
  <c r="I12" i="1" s="1"/>
  <c r="J12" i="1"/>
  <c r="M12" i="1" s="1"/>
  <c r="G12" i="1" l="1"/>
  <c r="L13" i="1"/>
  <c r="O13" i="1" s="1"/>
  <c r="I13" i="1" s="1"/>
  <c r="K13" i="1"/>
  <c r="N13" i="1" s="1"/>
  <c r="L14" i="1" l="1"/>
  <c r="O14" i="1" s="1"/>
  <c r="I14" i="1" s="1"/>
  <c r="J13" i="1"/>
  <c r="M13" i="1" s="1"/>
  <c r="H13" i="1"/>
  <c r="G13" i="1" l="1"/>
  <c r="J14" i="1" s="1"/>
  <c r="M14" i="1" s="1"/>
  <c r="G14" i="1" s="1"/>
  <c r="L15" i="1"/>
  <c r="O15" i="1" s="1"/>
  <c r="I15" i="1" s="1"/>
  <c r="K14" i="1"/>
  <c r="N14" i="1" s="1"/>
  <c r="H14" i="1" l="1"/>
  <c r="K15" i="1" s="1"/>
  <c r="N15" i="1" s="1"/>
  <c r="H15" i="1" s="1"/>
  <c r="L16" i="1"/>
  <c r="O16" i="1" s="1"/>
  <c r="I16" i="1" s="1"/>
  <c r="J15" i="1"/>
  <c r="M15" i="1" s="1"/>
  <c r="G15" i="1" s="1"/>
  <c r="J16" i="1" l="1"/>
  <c r="M16" i="1" s="1"/>
  <c r="G16" i="1" s="1"/>
  <c r="K16" i="1"/>
  <c r="N16" i="1" s="1"/>
  <c r="H16" i="1" s="1"/>
  <c r="L17" i="1"/>
  <c r="O17" i="1" s="1"/>
  <c r="L18" i="1" l="1"/>
  <c r="O18" i="1" s="1"/>
  <c r="K17" i="1"/>
  <c r="N17" i="1" s="1"/>
  <c r="H17" i="1" s="1"/>
  <c r="J17" i="1"/>
  <c r="M17" i="1" s="1"/>
  <c r="G17" i="1" s="1"/>
  <c r="J18" i="1" l="1"/>
  <c r="M18" i="1" s="1"/>
  <c r="G18" i="1" s="1"/>
  <c r="K18" i="1"/>
  <c r="N18" i="1" s="1"/>
  <c r="H18" i="1" s="1"/>
  <c r="L19" i="1"/>
  <c r="O19" i="1" s="1"/>
  <c r="I19" i="1" s="1"/>
  <c r="L20" i="1" l="1"/>
  <c r="O20" i="1" s="1"/>
  <c r="I20" i="1" s="1"/>
  <c r="K19" i="1"/>
  <c r="N19" i="1" s="1"/>
  <c r="H19" i="1" s="1"/>
  <c r="J19" i="1"/>
  <c r="M19" i="1" s="1"/>
  <c r="G19" i="1" s="1"/>
  <c r="J20" i="1" l="1"/>
  <c r="M20" i="1" s="1"/>
  <c r="G20" i="1" s="1"/>
  <c r="K20" i="1"/>
  <c r="N20" i="1" s="1"/>
  <c r="H20" i="1" s="1"/>
  <c r="L21" i="1"/>
  <c r="O21" i="1" s="1"/>
  <c r="I21" i="1" s="1"/>
  <c r="L22" i="1" l="1"/>
  <c r="O22" i="1" s="1"/>
  <c r="I22" i="1" s="1"/>
  <c r="K21" i="1"/>
  <c r="N21" i="1" s="1"/>
  <c r="H21" i="1" s="1"/>
  <c r="J21" i="1"/>
  <c r="M21" i="1" s="1"/>
  <c r="G21" i="1" s="1"/>
  <c r="J22" i="1" l="1"/>
  <c r="M22" i="1" s="1"/>
  <c r="G22" i="1" s="1"/>
  <c r="K22" i="1"/>
  <c r="N22" i="1" s="1"/>
  <c r="H22" i="1" s="1"/>
  <c r="L23" i="1"/>
  <c r="O23" i="1" s="1"/>
  <c r="I23" i="1" s="1"/>
  <c r="L24" i="1" l="1"/>
  <c r="O24" i="1" s="1"/>
  <c r="I24" i="1" s="1"/>
  <c r="K23" i="1"/>
  <c r="N23" i="1" s="1"/>
  <c r="H23" i="1" s="1"/>
  <c r="J23" i="1"/>
  <c r="M23" i="1" s="1"/>
  <c r="G23" i="1" s="1"/>
  <c r="J24" i="1" l="1"/>
  <c r="M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L43" i="1" s="1"/>
  <c r="O43" i="1" s="1"/>
  <c r="I43" i="1" s="1"/>
  <c r="L44" i="1" s="1"/>
  <c r="O44" i="1" s="1"/>
  <c r="I44" i="1" s="1"/>
  <c r="K41" i="1"/>
  <c r="N41" i="1" s="1"/>
  <c r="H41" i="1" s="1"/>
  <c r="J41" i="1"/>
  <c r="M41" i="1" s="1"/>
  <c r="G41" i="1" s="1"/>
  <c r="K42" i="1" l="1"/>
  <c r="N42" i="1" s="1"/>
  <c r="H42" i="1" s="1"/>
  <c r="K43" i="1" s="1"/>
  <c r="N43" i="1" s="1"/>
  <c r="H43" i="1" s="1"/>
  <c r="J42" i="1"/>
  <c r="M42" i="1" s="1"/>
  <c r="G42" i="1" s="1"/>
  <c r="L45" i="1"/>
  <c r="O45" i="1" s="1"/>
  <c r="I45" i="1" s="1"/>
  <c r="J43" i="1" l="1"/>
  <c r="M43" i="1" s="1"/>
  <c r="G43" i="1" s="1"/>
  <c r="K44" i="1"/>
  <c r="N44" i="1" s="1"/>
  <c r="H44" i="1" s="1"/>
  <c r="K45" i="1" s="1"/>
  <c r="N45" i="1" s="1"/>
  <c r="H45" i="1" s="1"/>
  <c r="L46" i="1"/>
  <c r="O46" i="1" s="1"/>
  <c r="I46" i="1" s="1"/>
  <c r="J44" i="1" l="1"/>
  <c r="M44" i="1" s="1"/>
  <c r="G44" i="1" s="1"/>
  <c r="K46" i="1"/>
  <c r="N46" i="1" s="1"/>
  <c r="H46" i="1" s="1"/>
  <c r="K47" i="1" s="1"/>
  <c r="N47" i="1" s="1"/>
  <c r="H47" i="1" s="1"/>
  <c r="L47" i="1"/>
  <c r="O47" i="1" s="1"/>
  <c r="I47" i="1" s="1"/>
  <c r="J45" i="1" l="1"/>
  <c r="M45" i="1" s="1"/>
  <c r="G45" i="1" s="1"/>
  <c r="K48" i="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L58" i="1"/>
  <c r="O58" i="1" s="1"/>
  <c r="H58" i="1" l="1"/>
  <c r="N59" i="1"/>
  <c r="H59" i="1" s="1"/>
  <c r="I58" i="1"/>
  <c r="O59" i="1"/>
  <c r="I59" i="1" s="1"/>
  <c r="I61" i="1" s="1"/>
  <c r="J56" i="1"/>
  <c r="M56" i="1" s="1"/>
  <c r="G56" i="1" s="1"/>
  <c r="H61" i="1" l="1"/>
  <c r="K61" i="1" s="1"/>
  <c r="L61" i="1"/>
  <c r="J57" i="1"/>
  <c r="M57" i="1" s="1"/>
  <c r="G57" i="1" s="1"/>
  <c r="J58" i="1" l="1"/>
  <c r="M58" i="1" s="1"/>
  <c r="G58" i="1" l="1"/>
  <c r="M59" i="1"/>
  <c r="G59" i="1" s="1"/>
  <c r="G61" i="1" s="1"/>
  <c r="J61" i="1" s="1"/>
</calcChain>
</file>

<file path=xl/sharedStrings.xml><?xml version="1.0" encoding="utf-8"?>
<sst xmlns="http://schemas.openxmlformats.org/spreadsheetml/2006/main" count="73" uniqueCount="61">
  <si>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</si>
  <si>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</si>
  <si>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</si>
  <si>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</si>
  <si>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</si>
  <si>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</si>
  <si>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</si>
  <si>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</si>
  <si>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</si>
  <si>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EURUSD</t>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</si>
  <si>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</si>
  <si>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</si>
  <si>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</si>
  <si>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</si>
  <si>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</si>
  <si>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</si>
  <si>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</si>
  <si>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</si>
  <si>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</si>
  <si>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</si>
  <si>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</si>
  <si>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</si>
  <si>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</si>
  <si>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EUR/USD</t>
    <phoneticPr fontId="5"/>
  </si>
  <si>
    <t>4H足</t>
    <rPh sb="2" eb="3">
      <t>アシ</t>
    </rPh>
    <phoneticPr fontId="1"/>
  </si>
  <si>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</si>
  <si>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</si>
  <si>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</si>
  <si>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</si>
  <si>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</si>
  <si>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</si>
  <si>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</si>
  <si>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</si>
  <si>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</si>
  <si>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</si>
  <si>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</si>
  <si>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</si>
  <si>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</si>
  <si>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v</t>
    <phoneticPr fontId="1"/>
  </si>
  <si>
    <t>①</t>
    <phoneticPr fontId="1"/>
  </si>
  <si>
    <t>2022/3/19EURUSD②</t>
    <phoneticPr fontId="1"/>
  </si>
  <si>
    <t>USD/CHF3</t>
    <phoneticPr fontId="1"/>
  </si>
  <si>
    <t>２０２２・０３・２０USDCHF</t>
    <phoneticPr fontId="1"/>
  </si>
  <si>
    <t>2022/03/21USDCHF5</t>
    <phoneticPr fontId="1"/>
  </si>
  <si>
    <t>ｓ</t>
    <phoneticPr fontId="1"/>
  </si>
  <si>
    <t>2022/03/21GBP/USD⑥</t>
    <phoneticPr fontId="1"/>
  </si>
  <si>
    <t>2021/03/22GBP/USD⑦</t>
    <phoneticPr fontId="1"/>
  </si>
  <si>
    <t>22022/03/22G BP/USD8</t>
    <phoneticPr fontId="1"/>
  </si>
  <si>
    <t>2022/03/27GBP/⑨</t>
    <phoneticPr fontId="1"/>
  </si>
  <si>
    <t>2022/03/27EUR/USDH4⑩</t>
    <phoneticPr fontId="1"/>
  </si>
  <si>
    <t>2022/</t>
    <phoneticPr fontId="1"/>
  </si>
  <si>
    <t>03/28EUR/USD⑪</t>
    <phoneticPr fontId="1"/>
  </si>
  <si>
    <t>03/28EUR?USD⑫</t>
    <phoneticPr fontId="1"/>
  </si>
  <si>
    <t>2022/03/29EUR/USD⑬</t>
    <phoneticPr fontId="1"/>
  </si>
  <si>
    <t>2022/03/29EUR/USD⑭</t>
    <phoneticPr fontId="1"/>
  </si>
  <si>
    <t>../</t>
    <phoneticPr fontId="1"/>
  </si>
  <si>
    <t>2022/03/31GBP/USDH4⑯</t>
    <phoneticPr fontId="1"/>
  </si>
  <si>
    <t>2022/03/31GBP/USDＨ4⑰</t>
    <phoneticPr fontId="1"/>
  </si>
  <si>
    <t>2022/03/31GBP/USDH4⑱</t>
    <phoneticPr fontId="1"/>
  </si>
  <si>
    <t>⑬落ちてからのサポートしてのエントリイーでよいと思いました。
⑭MAの外にキャンドルがあるのでよいと思いました。
⑮EBのひげがMAにタッチしてるか微妙です。
⑯MAがやはりレジサポの役名をしててそこから離れ用とすればまたMAをめざして戻ってくる動きを見てMAとキャンドルの位置関係の大事さを感じました
⑰やはりMAからはなれてに行った後MAに戻ろうとする動きがあります
⑱キャンドルのひげが長いプラスダイバージェンスが上がってると値幅が大きいです。</t>
    <rPh sb="1" eb="2">
      <t>オ</t>
    </rPh>
    <rPh sb="24" eb="25">
      <t>オモ</t>
    </rPh>
    <rPh sb="35" eb="36">
      <t>ソト</t>
    </rPh>
    <rPh sb="50" eb="51">
      <t>オモ</t>
    </rPh>
    <rPh sb="74" eb="76">
      <t>ビミョウ</t>
    </rPh>
    <rPh sb="92" eb="94">
      <t>ヤクメイ</t>
    </rPh>
    <rPh sb="102" eb="103">
      <t>ハナ</t>
    </rPh>
    <rPh sb="104" eb="105">
      <t>ヨウ</t>
    </rPh>
    <rPh sb="118" eb="119">
      <t>モド</t>
    </rPh>
    <rPh sb="123" eb="124">
      <t>ウゴ</t>
    </rPh>
    <rPh sb="126" eb="127">
      <t>ミ</t>
    </rPh>
    <rPh sb="137" eb="141">
      <t>イチカンケイ</t>
    </rPh>
    <rPh sb="142" eb="144">
      <t>ダイジ</t>
    </rPh>
    <rPh sb="146" eb="147">
      <t>カン</t>
    </rPh>
    <rPh sb="166" eb="167">
      <t>イ</t>
    </rPh>
    <rPh sb="169" eb="170">
      <t>アト</t>
    </rPh>
    <rPh sb="173" eb="174">
      <t>モド</t>
    </rPh>
    <rPh sb="179" eb="180">
      <t>ウゴ</t>
    </rPh>
    <rPh sb="197" eb="198">
      <t>ナガ</t>
    </rPh>
    <rPh sb="211" eb="212">
      <t>ア</t>
    </rPh>
    <rPh sb="217" eb="219">
      <t>ネハバ</t>
    </rPh>
    <rPh sb="220" eb="221">
      <t>オオ</t>
    </rPh>
    <phoneticPr fontId="1"/>
  </si>
  <si>
    <t xml:space="preserve">⑬MAのいちにきをつけます
⑭ポジションがまだまだ上がるか検証します。
⑮ひげがMAにタッチしてるかよく見ます
⑯エントリー後のキャンドルとMAのいちがどのようなっていくかよく見る
必要があると思いました。
⑰レンジにならないMAを行ったり来たりしないようにエントリー出来るように検証頑張ります。
⑱要約エクセルに慣れてきてあり程度冷静に検証できるようになりました。今後観察力をつけたいです。
</t>
    <rPh sb="25" eb="26">
      <t>ア</t>
    </rPh>
    <rPh sb="29" eb="31">
      <t>ケンショウ</t>
    </rPh>
    <rPh sb="52" eb="53">
      <t>ミ</t>
    </rPh>
    <rPh sb="62" eb="63">
      <t>アト</t>
    </rPh>
    <rPh sb="88" eb="89">
      <t>ミ</t>
    </rPh>
    <rPh sb="91" eb="93">
      <t>ヒツヨウ</t>
    </rPh>
    <rPh sb="97" eb="98">
      <t>オモ</t>
    </rPh>
    <rPh sb="116" eb="117">
      <t>イ</t>
    </rPh>
    <rPh sb="120" eb="121">
      <t>キ</t>
    </rPh>
    <rPh sb="134" eb="136">
      <t>デキ</t>
    </rPh>
    <rPh sb="140" eb="142">
      <t>ケンショウ</t>
    </rPh>
    <rPh sb="142" eb="144">
      <t>ガンバ</t>
    </rPh>
    <rPh sb="150" eb="152">
      <t>ヨウヤク</t>
    </rPh>
    <rPh sb="157" eb="158">
      <t>ナ</t>
    </rPh>
    <rPh sb="164" eb="166">
      <t>テイド</t>
    </rPh>
    <rPh sb="166" eb="168">
      <t>レイセイ</t>
    </rPh>
    <rPh sb="169" eb="171">
      <t>ケンショウ</t>
    </rPh>
    <rPh sb="183" eb="185">
      <t>コンゴ</t>
    </rPh>
    <rPh sb="185" eb="187">
      <t>カンサツ</t>
    </rPh>
    <rPh sb="187" eb="188">
      <t>チカラ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</si>
</sst>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14" fontId="10" fillId="0" borderId="0" xfId="2" applyNumberFormat="1">
      <alignment vertical="center"/>
    </xf>
    <xf numFmtId="56" fontId="10" fillId="0" borderId="0" xfId="2" applyNumberFormat="1">
      <alignment vertical="center"/>
    </xf>
    <xf numFmtId="14" fontId="11" fillId="0" borderId="0" xfId="2" applyNumberFormat="1"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22</xdr:col>
      <xdr:colOff>601980</xdr:colOff>
      <xdr:row>13</xdr:row>
      <xdr:rowOff>76200</xdr:rowOff>
    </xdr:from>
    <xdr:to>
      <xdr:col>23</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24</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24</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27</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20</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21</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21</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22</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23</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26</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29</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29</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22</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26</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23</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26</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28</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21</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23</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23</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25</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26</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26</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8</xdr:col>
      <xdr:colOff>601980</xdr:colOff>
      <xdr:row>13</xdr:row>
      <xdr:rowOff>76200</xdr:rowOff>
    </xdr:from>
    <xdr:to>
      <xdr:col>9</xdr:col>
      <xdr:colOff>510540</xdr:colOff>
      <xdr:row>18</xdr:row>
      <xdr:rowOff>99060</xdr:rowOff>
    </xdr:to>
    <xdr:sp macro="" textlink="">
      <xdr:nvSpPr>
        <xdr:cNvPr id="29" name="正方形/長方形 2">
          <a:extLst>
            <a:ext uri="{FF2B5EF4-FFF2-40B4-BE49-F238E27FC236}">
              <a16:creationId xmlns:a16="http://schemas.microsoft.com/office/drawing/2014/main" id="{FE672D9D-E0F8-41FF-868C-79D110D93343}"/>
            </a:ext>
          </a:extLst>
        </xdr:cNvPr>
        <xdr:cNvSpPr>
          <a:spLocks noChangeArrowheads="1"/>
        </xdr:cNvSpPr>
      </xdr:nvSpPr>
      <xdr:spPr bwMode="auto">
        <a:xfrm rot="856518">
          <a:off x="5545455" y="2428875"/>
          <a:ext cx="527685" cy="927735"/>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0" name="正方形/長方形 7">
          <a:extLst>
            <a:ext uri="{FF2B5EF4-FFF2-40B4-BE49-F238E27FC236}">
              <a16:creationId xmlns:a16="http://schemas.microsoft.com/office/drawing/2014/main" id="{40BF1EB1-6D9B-4F6A-9A44-9D56AE4FAA8C}"/>
            </a:ext>
          </a:extLst>
        </xdr:cNvPr>
        <xdr:cNvSpPr>
          <a:spLocks noChangeArrowheads="1"/>
        </xdr:cNvSpPr>
      </xdr:nvSpPr>
      <xdr:spPr bwMode="auto">
        <a:xfrm>
          <a:off x="6132195" y="1090803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31" name="正方形/長方形 1">
          <a:extLst>
            <a:ext uri="{FF2B5EF4-FFF2-40B4-BE49-F238E27FC236}">
              <a16:creationId xmlns:a16="http://schemas.microsoft.com/office/drawing/2014/main" id="{C1DA1774-AECE-45B5-B031-F7C9B22A77AC}"/>
            </a:ext>
          </a:extLst>
        </xdr:cNvPr>
        <xdr:cNvSpPr>
          <a:spLocks noChangeArrowheads="1"/>
        </xdr:cNvSpPr>
      </xdr:nvSpPr>
      <xdr:spPr bwMode="auto">
        <a:xfrm>
          <a:off x="6353175" y="5640705"/>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32" name="正方形/長方形 3">
          <a:extLst>
            <a:ext uri="{FF2B5EF4-FFF2-40B4-BE49-F238E27FC236}">
              <a16:creationId xmlns:a16="http://schemas.microsoft.com/office/drawing/2014/main" id="{C69681BB-E0B1-4E5A-B183-881BDB12703D}"/>
            </a:ext>
          </a:extLst>
        </xdr:cNvPr>
        <xdr:cNvSpPr>
          <a:spLocks noChangeArrowheads="1"/>
        </xdr:cNvSpPr>
      </xdr:nvSpPr>
      <xdr:spPr bwMode="auto">
        <a:xfrm>
          <a:off x="8271510" y="13946505"/>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33" name="正方形/長方形 32">
          <a:extLst>
            <a:ext uri="{FF2B5EF4-FFF2-40B4-BE49-F238E27FC236}">
              <a16:creationId xmlns:a16="http://schemas.microsoft.com/office/drawing/2014/main" id="{AAE035BC-F276-4391-806F-19EB2A76A3D8}"/>
            </a:ext>
          </a:extLst>
        </xdr:cNvPr>
        <xdr:cNvSpPr>
          <a:spLocks noChangeArrowheads="1"/>
        </xdr:cNvSpPr>
      </xdr:nvSpPr>
      <xdr:spPr bwMode="auto">
        <a:xfrm>
          <a:off x="4010025" y="2473071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34" name="正方形/長方形 33">
          <a:extLst>
            <a:ext uri="{FF2B5EF4-FFF2-40B4-BE49-F238E27FC236}">
              <a16:creationId xmlns:a16="http://schemas.microsoft.com/office/drawing/2014/main" id="{EB15D1DB-D250-45D3-B0E5-07C4D424C67D}"/>
            </a:ext>
          </a:extLst>
        </xdr:cNvPr>
        <xdr:cNvSpPr>
          <a:spLocks noChangeArrowheads="1"/>
        </xdr:cNvSpPr>
      </xdr:nvSpPr>
      <xdr:spPr bwMode="auto">
        <a:xfrm>
          <a:off x="4522470" y="24404955"/>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35" name="正方形/長方形 14">
          <a:extLst>
            <a:ext uri="{FF2B5EF4-FFF2-40B4-BE49-F238E27FC236}">
              <a16:creationId xmlns:a16="http://schemas.microsoft.com/office/drawing/2014/main" id="{1A5E3703-4B51-4CB9-BD34-DD75C9C2C806}"/>
            </a:ext>
          </a:extLst>
        </xdr:cNvPr>
        <xdr:cNvSpPr>
          <a:spLocks noChangeArrowheads="1"/>
        </xdr:cNvSpPr>
      </xdr:nvSpPr>
      <xdr:spPr bwMode="auto">
        <a:xfrm>
          <a:off x="4937216" y="242163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36" name="正方形/長方形 17">
          <a:extLst>
            <a:ext uri="{FF2B5EF4-FFF2-40B4-BE49-F238E27FC236}">
              <a16:creationId xmlns:a16="http://schemas.microsoft.com/office/drawing/2014/main" id="{327AB81A-E82C-43ED-BD0C-687FD43A398E}"/>
            </a:ext>
          </a:extLst>
        </xdr:cNvPr>
        <xdr:cNvSpPr>
          <a:spLocks noChangeArrowheads="1"/>
        </xdr:cNvSpPr>
      </xdr:nvSpPr>
      <xdr:spPr bwMode="auto">
        <a:xfrm>
          <a:off x="5088255" y="18968085"/>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37" name="正方形/長方形 10">
          <a:extLst>
            <a:ext uri="{FF2B5EF4-FFF2-40B4-BE49-F238E27FC236}">
              <a16:creationId xmlns:a16="http://schemas.microsoft.com/office/drawing/2014/main" id="{744B5860-C0C9-40F7-8E6D-D787B5D218BC}"/>
            </a:ext>
          </a:extLst>
        </xdr:cNvPr>
        <xdr:cNvSpPr>
          <a:spLocks noChangeArrowheads="1"/>
        </xdr:cNvSpPr>
      </xdr:nvSpPr>
      <xdr:spPr bwMode="auto">
        <a:xfrm>
          <a:off x="5905500" y="1857756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38" name="正方形/長方形 22">
          <a:extLst>
            <a:ext uri="{FF2B5EF4-FFF2-40B4-BE49-F238E27FC236}">
              <a16:creationId xmlns:a16="http://schemas.microsoft.com/office/drawing/2014/main" id="{7AC2FB30-14DA-44CD-ACB1-0BD05573B404}"/>
            </a:ext>
          </a:extLst>
        </xdr:cNvPr>
        <xdr:cNvSpPr>
          <a:spLocks noChangeArrowheads="1"/>
        </xdr:cNvSpPr>
      </xdr:nvSpPr>
      <xdr:spPr bwMode="auto">
        <a:xfrm>
          <a:off x="7774305" y="3230118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39" name="正方形/長方形 9">
          <a:extLst>
            <a:ext uri="{FF2B5EF4-FFF2-40B4-BE49-F238E27FC236}">
              <a16:creationId xmlns:a16="http://schemas.microsoft.com/office/drawing/2014/main" id="{34D42FB3-0BC7-401D-BD89-D6FA4B5544AF}"/>
            </a:ext>
          </a:extLst>
        </xdr:cNvPr>
        <xdr:cNvSpPr>
          <a:spLocks noChangeArrowheads="1"/>
        </xdr:cNvSpPr>
      </xdr:nvSpPr>
      <xdr:spPr bwMode="auto">
        <a:xfrm>
          <a:off x="5324475" y="4970526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40" name="正方形/長方形 11">
          <a:extLst>
            <a:ext uri="{FF2B5EF4-FFF2-40B4-BE49-F238E27FC236}">
              <a16:creationId xmlns:a16="http://schemas.microsoft.com/office/drawing/2014/main" id="{EAF53C9A-FC54-44A9-9322-B594DE57CDAF}"/>
            </a:ext>
          </a:extLst>
        </xdr:cNvPr>
        <xdr:cNvSpPr>
          <a:spLocks noChangeArrowheads="1"/>
        </xdr:cNvSpPr>
      </xdr:nvSpPr>
      <xdr:spPr bwMode="auto">
        <a:xfrm>
          <a:off x="7469505" y="482574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41" name="正方形/長方形 13">
          <a:extLst>
            <a:ext uri="{FF2B5EF4-FFF2-40B4-BE49-F238E27FC236}">
              <a16:creationId xmlns:a16="http://schemas.microsoft.com/office/drawing/2014/main" id="{99E3D6B1-B479-4AFF-BF0B-0D6222FD245B}"/>
            </a:ext>
          </a:extLst>
        </xdr:cNvPr>
        <xdr:cNvSpPr>
          <a:spLocks noChangeArrowheads="1"/>
        </xdr:cNvSpPr>
      </xdr:nvSpPr>
      <xdr:spPr bwMode="auto">
        <a:xfrm>
          <a:off x="6089741" y="568375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42" name="テキスト ボックス 15">
          <a:extLst>
            <a:ext uri="{FF2B5EF4-FFF2-40B4-BE49-F238E27FC236}">
              <a16:creationId xmlns:a16="http://schemas.microsoft.com/office/drawing/2014/main" id="{E283E86F-3A2E-4223-92DA-116ED1883C50}"/>
            </a:ext>
          </a:extLst>
        </xdr:cNvPr>
        <xdr:cNvSpPr txBox="1"/>
      </xdr:nvSpPr>
      <xdr:spPr>
        <a:xfrm>
          <a:off x="7572520" y="5958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xdr:col>
      <xdr:colOff>251460</xdr:colOff>
      <xdr:row>355</xdr:row>
      <xdr:rowOff>144780</xdr:rowOff>
    </xdr:from>
    <xdr:ext cx="18531" cy="156518"/>
    <xdr:sp macro="" textlink="">
      <xdr:nvSpPr>
        <xdr:cNvPr id="43" name="正方形/長方形 19">
          <a:extLst>
            <a:ext uri="{FF2B5EF4-FFF2-40B4-BE49-F238E27FC236}">
              <a16:creationId xmlns:a16="http://schemas.microsoft.com/office/drawing/2014/main" id="{B35BCC20-611B-4496-A9CD-F222785AF881}"/>
            </a:ext>
          </a:extLst>
        </xdr:cNvPr>
        <xdr:cNvSpPr>
          <a:spLocks noChangeArrowheads="1"/>
        </xdr:cNvSpPr>
      </xdr:nvSpPr>
      <xdr:spPr bwMode="auto">
        <a:xfrm>
          <a:off x="4575810" y="64333755"/>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44" name="正方形/長方形 20">
          <a:extLst>
            <a:ext uri="{FF2B5EF4-FFF2-40B4-BE49-F238E27FC236}">
              <a16:creationId xmlns:a16="http://schemas.microsoft.com/office/drawing/2014/main" id="{43E85CD9-8FC9-41E4-9539-47CFBC751632}"/>
            </a:ext>
          </a:extLst>
        </xdr:cNvPr>
        <xdr:cNvSpPr>
          <a:spLocks noChangeArrowheads="1"/>
        </xdr:cNvSpPr>
      </xdr:nvSpPr>
      <xdr:spPr bwMode="auto">
        <a:xfrm>
          <a:off x="5631180" y="64348995"/>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45" name="正方形/長方形 24">
          <a:extLst>
            <a:ext uri="{FF2B5EF4-FFF2-40B4-BE49-F238E27FC236}">
              <a16:creationId xmlns:a16="http://schemas.microsoft.com/office/drawing/2014/main" id="{E9B09A55-065B-4CA7-894D-8F3FD594C66D}"/>
            </a:ext>
          </a:extLst>
        </xdr:cNvPr>
        <xdr:cNvSpPr>
          <a:spLocks noChangeArrowheads="1"/>
        </xdr:cNvSpPr>
      </xdr:nvSpPr>
      <xdr:spPr bwMode="auto">
        <a:xfrm>
          <a:off x="5676900" y="7214616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46" name="正方形/長方形 25">
          <a:extLst>
            <a:ext uri="{FF2B5EF4-FFF2-40B4-BE49-F238E27FC236}">
              <a16:creationId xmlns:a16="http://schemas.microsoft.com/office/drawing/2014/main" id="{5E21F1A2-2CBA-4C21-ABA9-305C36B5C1F8}"/>
            </a:ext>
          </a:extLst>
        </xdr:cNvPr>
        <xdr:cNvSpPr>
          <a:spLocks noChangeArrowheads="1"/>
        </xdr:cNvSpPr>
      </xdr:nvSpPr>
      <xdr:spPr bwMode="auto">
        <a:xfrm>
          <a:off x="6926580" y="73035795"/>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47" name="正方形/長方形 28">
          <a:extLst>
            <a:ext uri="{FF2B5EF4-FFF2-40B4-BE49-F238E27FC236}">
              <a16:creationId xmlns:a16="http://schemas.microsoft.com/office/drawing/2014/main" id="{A1F02900-A794-4E50-A0AB-450B4C7C8970}"/>
            </a:ext>
          </a:extLst>
        </xdr:cNvPr>
        <xdr:cNvSpPr>
          <a:spLocks noChangeArrowheads="1"/>
        </xdr:cNvSpPr>
      </xdr:nvSpPr>
      <xdr:spPr bwMode="auto">
        <a:xfrm>
          <a:off x="7469505" y="7356348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48" name="正方形/長方形 29">
          <a:extLst>
            <a:ext uri="{FF2B5EF4-FFF2-40B4-BE49-F238E27FC236}">
              <a16:creationId xmlns:a16="http://schemas.microsoft.com/office/drawing/2014/main" id="{0D519E82-173A-4B1F-947B-EFCEF6C1EE94}"/>
            </a:ext>
          </a:extLst>
        </xdr:cNvPr>
        <xdr:cNvSpPr>
          <a:spLocks noChangeArrowheads="1"/>
        </xdr:cNvSpPr>
      </xdr:nvSpPr>
      <xdr:spPr bwMode="auto">
        <a:xfrm>
          <a:off x="7736205" y="7388733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1</xdr:col>
      <xdr:colOff>23812</xdr:colOff>
      <xdr:row>2</xdr:row>
      <xdr:rowOff>11905</xdr:rowOff>
    </xdr:from>
    <xdr:to>
      <xdr:col>3</xdr:col>
      <xdr:colOff>3674</xdr:colOff>
      <xdr:row>6</xdr:row>
      <xdr:rowOff>68895</xdr:rowOff>
    </xdr:to>
    <xdr:pic>
      <xdr:nvPicPr>
        <xdr:cNvPr id="49" name="図 48">
          <a:extLst>
            <a:ext uri="{FF2B5EF4-FFF2-40B4-BE49-F238E27FC236}">
              <a16:creationId xmlns:a16="http://schemas.microsoft.com/office/drawing/2014/main" id="{3BD5E872-7E80-4FDB-9CC0-870ED9B3B6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637" y="373855"/>
          <a:ext cx="1218112" cy="780890"/>
        </a:xfrm>
        <a:prstGeom prst="rect">
          <a:avLst/>
        </a:prstGeom>
      </xdr:spPr>
    </xdr:pic>
    <xdr:clientData/>
  </xdr:twoCellAnchor>
  <xdr:twoCellAnchor editAs="oneCell">
    <xdr:from>
      <xdr:col>1</xdr:col>
      <xdr:colOff>35717</xdr:colOff>
      <xdr:row>11</xdr:row>
      <xdr:rowOff>154782</xdr:rowOff>
    </xdr:from>
    <xdr:to>
      <xdr:col>11</xdr:col>
      <xdr:colOff>290995</xdr:colOff>
      <xdr:row>37</xdr:row>
      <xdr:rowOff>141716</xdr:rowOff>
    </xdr:to>
    <xdr:pic>
      <xdr:nvPicPr>
        <xdr:cNvPr id="50" name="図 49">
          <a:extLst>
            <a:ext uri="{FF2B5EF4-FFF2-40B4-BE49-F238E27FC236}">
              <a16:creationId xmlns:a16="http://schemas.microsoft.com/office/drawing/2014/main" id="{6F77C2C7-743A-4BED-A4F9-87D38DF855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542" y="2145507"/>
          <a:ext cx="6446528" cy="4692284"/>
        </a:xfrm>
        <a:prstGeom prst="rect">
          <a:avLst/>
        </a:prstGeom>
      </xdr:spPr>
    </xdr:pic>
    <xdr:clientData/>
  </xdr:twoCellAnchor>
  <xdr:twoCellAnchor editAs="oneCell">
    <xdr:from>
      <xdr:col>1</xdr:col>
      <xdr:colOff>35720</xdr:colOff>
      <xdr:row>43</xdr:row>
      <xdr:rowOff>35718</xdr:rowOff>
    </xdr:from>
    <xdr:to>
      <xdr:col>11</xdr:col>
      <xdr:colOff>239209</xdr:colOff>
      <xdr:row>65</xdr:row>
      <xdr:rowOff>107155</xdr:rowOff>
    </xdr:to>
    <xdr:pic>
      <xdr:nvPicPr>
        <xdr:cNvPr id="51" name="図 50">
          <a:extLst>
            <a:ext uri="{FF2B5EF4-FFF2-40B4-BE49-F238E27FC236}">
              <a16:creationId xmlns:a16="http://schemas.microsoft.com/office/drawing/2014/main" id="{800DBE94-8EF3-43DF-80B9-2F2C63370A08}"/>
            </a:ext>
          </a:extLst>
        </xdr:cNvPr>
        <xdr:cNvPicPr>
          <a:picLocks noChangeAspect="1"/>
        </xdr:cNvPicPr>
      </xdr:nvPicPr>
      <xdr:blipFill>
        <a:blip xmlns:r="http://schemas.openxmlformats.org/officeDocument/2006/relationships" r:embed="rId3"/>
        <a:stretch>
          <a:fillRect/>
        </a:stretch>
      </xdr:blipFill>
      <xdr:spPr>
        <a:xfrm>
          <a:off x="540545" y="7760493"/>
          <a:ext cx="6394739" cy="4052887"/>
        </a:xfrm>
        <a:prstGeom prst="rect">
          <a:avLst/>
        </a:prstGeom>
      </xdr:spPr>
    </xdr:pic>
    <xdr:clientData/>
  </xdr:twoCellAnchor>
  <xdr:twoCellAnchor editAs="oneCell">
    <xdr:from>
      <xdr:col>0</xdr:col>
      <xdr:colOff>500060</xdr:colOff>
      <xdr:row>67</xdr:row>
      <xdr:rowOff>95250</xdr:rowOff>
    </xdr:from>
    <xdr:to>
      <xdr:col>11</xdr:col>
      <xdr:colOff>85723</xdr:colOff>
      <xdr:row>89</xdr:row>
      <xdr:rowOff>107155</xdr:rowOff>
    </xdr:to>
    <xdr:pic>
      <xdr:nvPicPr>
        <xdr:cNvPr id="52" name="図 51">
          <a:extLst>
            <a:ext uri="{FF2B5EF4-FFF2-40B4-BE49-F238E27FC236}">
              <a16:creationId xmlns:a16="http://schemas.microsoft.com/office/drawing/2014/main" id="{EA703112-4F85-4F79-A808-2A173A666077}"/>
            </a:ext>
          </a:extLst>
        </xdr:cNvPr>
        <xdr:cNvPicPr>
          <a:picLocks noChangeAspect="1"/>
        </xdr:cNvPicPr>
      </xdr:nvPicPr>
      <xdr:blipFill>
        <a:blip xmlns:r="http://schemas.openxmlformats.org/officeDocument/2006/relationships" r:embed="rId4"/>
        <a:stretch>
          <a:fillRect/>
        </a:stretch>
      </xdr:blipFill>
      <xdr:spPr>
        <a:xfrm>
          <a:off x="500060" y="12163425"/>
          <a:ext cx="6396038" cy="3993355"/>
        </a:xfrm>
        <a:prstGeom prst="rect">
          <a:avLst/>
        </a:prstGeom>
      </xdr:spPr>
    </xdr:pic>
    <xdr:clientData/>
  </xdr:twoCellAnchor>
  <xdr:twoCellAnchor editAs="oneCell">
    <xdr:from>
      <xdr:col>1</xdr:col>
      <xdr:colOff>35719</xdr:colOff>
      <xdr:row>91</xdr:row>
      <xdr:rowOff>142874</xdr:rowOff>
    </xdr:from>
    <xdr:to>
      <xdr:col>13</xdr:col>
      <xdr:colOff>272533</xdr:colOff>
      <xdr:row>113</xdr:row>
      <xdr:rowOff>177163</xdr:rowOff>
    </xdr:to>
    <xdr:pic>
      <xdr:nvPicPr>
        <xdr:cNvPr id="53" name="図 52">
          <a:extLst>
            <a:ext uri="{FF2B5EF4-FFF2-40B4-BE49-F238E27FC236}">
              <a16:creationId xmlns:a16="http://schemas.microsoft.com/office/drawing/2014/main" id="{248BF8D5-12A8-4425-A1FB-5A420E8DA2D7}"/>
            </a:ext>
          </a:extLst>
        </xdr:cNvPr>
        <xdr:cNvPicPr>
          <a:picLocks noChangeAspect="1"/>
        </xdr:cNvPicPr>
      </xdr:nvPicPr>
      <xdr:blipFill>
        <a:blip xmlns:r="http://schemas.openxmlformats.org/officeDocument/2006/relationships" r:embed="rId5"/>
        <a:stretch>
          <a:fillRect/>
        </a:stretch>
      </xdr:blipFill>
      <xdr:spPr>
        <a:xfrm>
          <a:off x="540544" y="16554449"/>
          <a:ext cx="7666314" cy="4015739"/>
        </a:xfrm>
        <a:prstGeom prst="rect">
          <a:avLst/>
        </a:prstGeom>
      </xdr:spPr>
    </xdr:pic>
    <xdr:clientData/>
  </xdr:twoCellAnchor>
  <xdr:twoCellAnchor editAs="oneCell">
    <xdr:from>
      <xdr:col>1</xdr:col>
      <xdr:colOff>0</xdr:colOff>
      <xdr:row>116</xdr:row>
      <xdr:rowOff>142874</xdr:rowOff>
    </xdr:from>
    <xdr:to>
      <xdr:col>13</xdr:col>
      <xdr:colOff>284446</xdr:colOff>
      <xdr:row>154</xdr:row>
      <xdr:rowOff>110480</xdr:rowOff>
    </xdr:to>
    <xdr:pic>
      <xdr:nvPicPr>
        <xdr:cNvPr id="54" name="図 53">
          <a:extLst>
            <a:ext uri="{FF2B5EF4-FFF2-40B4-BE49-F238E27FC236}">
              <a16:creationId xmlns:a16="http://schemas.microsoft.com/office/drawing/2014/main" id="{31576A78-1941-4E19-B78E-E7DF79112B30}"/>
            </a:ext>
          </a:extLst>
        </xdr:cNvPr>
        <xdr:cNvPicPr>
          <a:picLocks noChangeAspect="1"/>
        </xdr:cNvPicPr>
      </xdr:nvPicPr>
      <xdr:blipFill>
        <a:blip xmlns:r="http://schemas.openxmlformats.org/officeDocument/2006/relationships" r:embed="rId6"/>
        <a:stretch>
          <a:fillRect/>
        </a:stretch>
      </xdr:blipFill>
      <xdr:spPr>
        <a:xfrm>
          <a:off x="504825" y="21078824"/>
          <a:ext cx="7713946" cy="6844656"/>
        </a:xfrm>
        <a:prstGeom prst="rect">
          <a:avLst/>
        </a:prstGeom>
      </xdr:spPr>
    </xdr:pic>
    <xdr:clientData/>
  </xdr:twoCellAnchor>
  <xdr:twoCellAnchor editAs="oneCell">
    <xdr:from>
      <xdr:col>1</xdr:col>
      <xdr:colOff>23812</xdr:colOff>
      <xdr:row>158</xdr:row>
      <xdr:rowOff>59532</xdr:rowOff>
    </xdr:from>
    <xdr:to>
      <xdr:col>13</xdr:col>
      <xdr:colOff>260626</xdr:colOff>
      <xdr:row>196</xdr:row>
      <xdr:rowOff>65242</xdr:rowOff>
    </xdr:to>
    <xdr:pic>
      <xdr:nvPicPr>
        <xdr:cNvPr id="55" name="図 54">
          <a:extLst>
            <a:ext uri="{FF2B5EF4-FFF2-40B4-BE49-F238E27FC236}">
              <a16:creationId xmlns:a16="http://schemas.microsoft.com/office/drawing/2014/main" id="{0FA89553-2EAF-4489-9BF3-F0104F83E849}"/>
            </a:ext>
          </a:extLst>
        </xdr:cNvPr>
        <xdr:cNvPicPr>
          <a:picLocks noChangeAspect="1"/>
        </xdr:cNvPicPr>
      </xdr:nvPicPr>
      <xdr:blipFill>
        <a:blip xmlns:r="http://schemas.openxmlformats.org/officeDocument/2006/relationships" r:embed="rId7"/>
        <a:stretch>
          <a:fillRect/>
        </a:stretch>
      </xdr:blipFill>
      <xdr:spPr>
        <a:xfrm>
          <a:off x="528637" y="28596432"/>
          <a:ext cx="7666314" cy="6882760"/>
        </a:xfrm>
        <a:prstGeom prst="rect">
          <a:avLst/>
        </a:prstGeom>
      </xdr:spPr>
    </xdr:pic>
    <xdr:clientData/>
  </xdr:twoCellAnchor>
  <xdr:twoCellAnchor editAs="oneCell">
    <xdr:from>
      <xdr:col>1</xdr:col>
      <xdr:colOff>35719</xdr:colOff>
      <xdr:row>199</xdr:row>
      <xdr:rowOff>154781</xdr:rowOff>
    </xdr:from>
    <xdr:to>
      <xdr:col>13</xdr:col>
      <xdr:colOff>282060</xdr:colOff>
      <xdr:row>238</xdr:row>
      <xdr:rowOff>29530</xdr:rowOff>
    </xdr:to>
    <xdr:pic>
      <xdr:nvPicPr>
        <xdr:cNvPr id="56" name="図 55">
          <a:extLst>
            <a:ext uri="{FF2B5EF4-FFF2-40B4-BE49-F238E27FC236}">
              <a16:creationId xmlns:a16="http://schemas.microsoft.com/office/drawing/2014/main" id="{E7B50E49-340A-4D53-9ABC-C1DE60E842B8}"/>
            </a:ext>
          </a:extLst>
        </xdr:cNvPr>
        <xdr:cNvPicPr>
          <a:picLocks noChangeAspect="1"/>
        </xdr:cNvPicPr>
      </xdr:nvPicPr>
      <xdr:blipFill>
        <a:blip xmlns:r="http://schemas.openxmlformats.org/officeDocument/2006/relationships" r:embed="rId8"/>
        <a:stretch>
          <a:fillRect/>
        </a:stretch>
      </xdr:blipFill>
      <xdr:spPr>
        <a:xfrm>
          <a:off x="540544" y="36111656"/>
          <a:ext cx="7675841" cy="6932774"/>
        </a:xfrm>
        <a:prstGeom prst="rect">
          <a:avLst/>
        </a:prstGeom>
      </xdr:spPr>
    </xdr:pic>
    <xdr:clientData/>
  </xdr:twoCellAnchor>
  <xdr:twoCellAnchor editAs="oneCell">
    <xdr:from>
      <xdr:col>0</xdr:col>
      <xdr:colOff>440531</xdr:colOff>
      <xdr:row>242</xdr:row>
      <xdr:rowOff>166687</xdr:rowOff>
    </xdr:from>
    <xdr:to>
      <xdr:col>13</xdr:col>
      <xdr:colOff>380999</xdr:colOff>
      <xdr:row>282</xdr:row>
      <xdr:rowOff>956</xdr:rowOff>
    </xdr:to>
    <xdr:pic>
      <xdr:nvPicPr>
        <xdr:cNvPr id="28" name="図 27">
          <a:extLst>
            <a:ext uri="{FF2B5EF4-FFF2-40B4-BE49-F238E27FC236}">
              <a16:creationId xmlns:a16="http://schemas.microsoft.com/office/drawing/2014/main" id="{EFE5A6A8-97A2-4AA3-ACE4-61CB4E21BAD1}"/>
            </a:ext>
          </a:extLst>
        </xdr:cNvPr>
        <xdr:cNvPicPr>
          <a:picLocks noChangeAspect="1"/>
        </xdr:cNvPicPr>
      </xdr:nvPicPr>
      <xdr:blipFill>
        <a:blip xmlns:r="http://schemas.openxmlformats.org/officeDocument/2006/relationships" r:embed="rId9"/>
        <a:stretch>
          <a:fillRect/>
        </a:stretch>
      </xdr:blipFill>
      <xdr:spPr>
        <a:xfrm>
          <a:off x="440531" y="43386375"/>
          <a:ext cx="7881937" cy="6978019"/>
        </a:xfrm>
        <a:prstGeom prst="rect">
          <a:avLst/>
        </a:prstGeom>
      </xdr:spPr>
    </xdr:pic>
    <xdr:clientData/>
  </xdr:twoCellAnchor>
  <xdr:twoCellAnchor editAs="oneCell">
    <xdr:from>
      <xdr:col>0</xdr:col>
      <xdr:colOff>59530</xdr:colOff>
      <xdr:row>286</xdr:row>
      <xdr:rowOff>142874</xdr:rowOff>
    </xdr:from>
    <xdr:to>
      <xdr:col>14</xdr:col>
      <xdr:colOff>202402</xdr:colOff>
      <xdr:row>324</xdr:row>
      <xdr:rowOff>100953</xdr:rowOff>
    </xdr:to>
    <xdr:pic>
      <xdr:nvPicPr>
        <xdr:cNvPr id="26" name="図 25">
          <a:extLst>
            <a:ext uri="{FF2B5EF4-FFF2-40B4-BE49-F238E27FC236}">
              <a16:creationId xmlns:a16="http://schemas.microsoft.com/office/drawing/2014/main" id="{028FC7E7-9F0A-4F3B-A5C4-131828C63118}"/>
            </a:ext>
          </a:extLst>
        </xdr:cNvPr>
        <xdr:cNvPicPr>
          <a:picLocks noChangeAspect="1"/>
        </xdr:cNvPicPr>
      </xdr:nvPicPr>
      <xdr:blipFill>
        <a:blip xmlns:r="http://schemas.openxmlformats.org/officeDocument/2006/relationships" r:embed="rId10"/>
        <a:stretch>
          <a:fillRect/>
        </a:stretch>
      </xdr:blipFill>
      <xdr:spPr>
        <a:xfrm>
          <a:off x="59530" y="51220687"/>
          <a:ext cx="8703466" cy="6744641"/>
        </a:xfrm>
        <a:prstGeom prst="rect">
          <a:avLst/>
        </a:prstGeom>
      </xdr:spPr>
    </xdr:pic>
    <xdr:clientData/>
  </xdr:twoCellAnchor>
  <xdr:twoCellAnchor editAs="oneCell">
    <xdr:from>
      <xdr:col>0</xdr:col>
      <xdr:colOff>0</xdr:colOff>
      <xdr:row>327</xdr:row>
      <xdr:rowOff>59531</xdr:rowOff>
    </xdr:from>
    <xdr:to>
      <xdr:col>13</xdr:col>
      <xdr:colOff>536964</xdr:colOff>
      <xdr:row>358</xdr:row>
      <xdr:rowOff>76974</xdr:rowOff>
    </xdr:to>
    <xdr:pic>
      <xdr:nvPicPr>
        <xdr:cNvPr id="57" name="図 56">
          <a:extLst>
            <a:ext uri="{FF2B5EF4-FFF2-40B4-BE49-F238E27FC236}">
              <a16:creationId xmlns:a16="http://schemas.microsoft.com/office/drawing/2014/main" id="{B59CD9C4-CA66-4F9C-9416-3865F107D128}"/>
            </a:ext>
          </a:extLst>
        </xdr:cNvPr>
        <xdr:cNvPicPr>
          <a:picLocks noChangeAspect="1"/>
        </xdr:cNvPicPr>
      </xdr:nvPicPr>
      <xdr:blipFill>
        <a:blip xmlns:r="http://schemas.openxmlformats.org/officeDocument/2006/relationships" r:embed="rId11"/>
        <a:stretch>
          <a:fillRect/>
        </a:stretch>
      </xdr:blipFill>
      <xdr:spPr>
        <a:xfrm>
          <a:off x="0" y="58459687"/>
          <a:ext cx="8478433" cy="5553850"/>
        </a:xfrm>
        <a:prstGeom prst="rect">
          <a:avLst/>
        </a:prstGeom>
      </xdr:spPr>
    </xdr:pic>
    <xdr:clientData/>
  </xdr:twoCellAnchor>
  <xdr:twoCellAnchor editAs="oneCell">
    <xdr:from>
      <xdr:col>0</xdr:col>
      <xdr:colOff>0</xdr:colOff>
      <xdr:row>365</xdr:row>
      <xdr:rowOff>59531</xdr:rowOff>
    </xdr:from>
    <xdr:to>
      <xdr:col>13</xdr:col>
      <xdr:colOff>508385</xdr:colOff>
      <xdr:row>398</xdr:row>
      <xdr:rowOff>62735</xdr:rowOff>
    </xdr:to>
    <xdr:pic>
      <xdr:nvPicPr>
        <xdr:cNvPr id="60" name="図 59">
          <a:extLst>
            <a:ext uri="{FF2B5EF4-FFF2-40B4-BE49-F238E27FC236}">
              <a16:creationId xmlns:a16="http://schemas.microsoft.com/office/drawing/2014/main" id="{81FA53F5-1DC1-4BA3-B82C-99FD4AE09D6F}"/>
            </a:ext>
          </a:extLst>
        </xdr:cNvPr>
        <xdr:cNvPicPr>
          <a:picLocks noChangeAspect="1"/>
        </xdr:cNvPicPr>
      </xdr:nvPicPr>
      <xdr:blipFill>
        <a:blip xmlns:r="http://schemas.openxmlformats.org/officeDocument/2006/relationships" r:embed="rId12"/>
        <a:stretch>
          <a:fillRect/>
        </a:stretch>
      </xdr:blipFill>
      <xdr:spPr>
        <a:xfrm>
          <a:off x="0" y="65246250"/>
          <a:ext cx="8449854" cy="5896798"/>
        </a:xfrm>
        <a:prstGeom prst="rect">
          <a:avLst/>
        </a:prstGeom>
      </xdr:spPr>
    </xdr:pic>
    <xdr:clientData/>
  </xdr:twoCellAnchor>
  <xdr:twoCellAnchor editAs="oneCell">
    <xdr:from>
      <xdr:col>0</xdr:col>
      <xdr:colOff>0</xdr:colOff>
      <xdr:row>398</xdr:row>
      <xdr:rowOff>-1</xdr:rowOff>
    </xdr:from>
    <xdr:to>
      <xdr:col>12</xdr:col>
      <xdr:colOff>346351</xdr:colOff>
      <xdr:row>430</xdr:row>
      <xdr:rowOff>105586</xdr:rowOff>
    </xdr:to>
    <xdr:pic>
      <xdr:nvPicPr>
        <xdr:cNvPr id="69" name="図 68">
          <a:extLst>
            <a:ext uri="{FF2B5EF4-FFF2-40B4-BE49-F238E27FC236}">
              <a16:creationId xmlns:a16="http://schemas.microsoft.com/office/drawing/2014/main" id="{7E4B02D2-C9A7-4CC5-AB32-299CF897DC44}"/>
            </a:ext>
          </a:extLst>
        </xdr:cNvPr>
        <xdr:cNvPicPr>
          <a:picLocks noChangeAspect="1"/>
        </xdr:cNvPicPr>
      </xdr:nvPicPr>
      <xdr:blipFill>
        <a:blip xmlns:r="http://schemas.openxmlformats.org/officeDocument/2006/relationships" r:embed="rId13"/>
        <a:stretch>
          <a:fillRect/>
        </a:stretch>
      </xdr:blipFill>
      <xdr:spPr>
        <a:xfrm>
          <a:off x="0" y="71080312"/>
          <a:ext cx="7668695" cy="5820587"/>
        </a:xfrm>
        <a:prstGeom prst="rect">
          <a:avLst/>
        </a:prstGeom>
      </xdr:spPr>
    </xdr:pic>
    <xdr:clientData/>
  </xdr:twoCellAnchor>
  <xdr:twoCellAnchor editAs="oneCell">
    <xdr:from>
      <xdr:col>0</xdr:col>
      <xdr:colOff>0</xdr:colOff>
      <xdr:row>432</xdr:row>
      <xdr:rowOff>178593</xdr:rowOff>
    </xdr:from>
    <xdr:to>
      <xdr:col>11</xdr:col>
      <xdr:colOff>527265</xdr:colOff>
      <xdr:row>464</xdr:row>
      <xdr:rowOff>36496</xdr:rowOff>
    </xdr:to>
    <xdr:pic>
      <xdr:nvPicPr>
        <xdr:cNvPr id="71" name="図 70">
          <a:extLst>
            <a:ext uri="{FF2B5EF4-FFF2-40B4-BE49-F238E27FC236}">
              <a16:creationId xmlns:a16="http://schemas.microsoft.com/office/drawing/2014/main" id="{CCDE6A2E-53F3-42E8-88A9-ECD001569392}"/>
            </a:ext>
          </a:extLst>
        </xdr:cNvPr>
        <xdr:cNvPicPr>
          <a:picLocks noChangeAspect="1"/>
        </xdr:cNvPicPr>
      </xdr:nvPicPr>
      <xdr:blipFill>
        <a:blip xmlns:r="http://schemas.openxmlformats.org/officeDocument/2006/relationships" r:embed="rId14"/>
        <a:stretch>
          <a:fillRect/>
        </a:stretch>
      </xdr:blipFill>
      <xdr:spPr>
        <a:xfrm>
          <a:off x="0" y="77331093"/>
          <a:ext cx="7230484" cy="5572903"/>
        </a:xfrm>
        <a:prstGeom prst="rect">
          <a:avLst/>
        </a:prstGeom>
      </xdr:spPr>
    </xdr:pic>
    <xdr:clientData/>
  </xdr:twoCellAnchor>
  <xdr:twoCellAnchor editAs="oneCell">
    <xdr:from>
      <xdr:col>0</xdr:col>
      <xdr:colOff>0</xdr:colOff>
      <xdr:row>467</xdr:row>
      <xdr:rowOff>35719</xdr:rowOff>
    </xdr:from>
    <xdr:to>
      <xdr:col>12</xdr:col>
      <xdr:colOff>289193</xdr:colOff>
      <xdr:row>499</xdr:row>
      <xdr:rowOff>74622</xdr:rowOff>
    </xdr:to>
    <xdr:pic>
      <xdr:nvPicPr>
        <xdr:cNvPr id="73" name="図 72">
          <a:extLst>
            <a:ext uri="{FF2B5EF4-FFF2-40B4-BE49-F238E27FC236}">
              <a16:creationId xmlns:a16="http://schemas.microsoft.com/office/drawing/2014/main" id="{2BDC9AF2-A8E2-43E7-A93F-49D641D3F56F}"/>
            </a:ext>
          </a:extLst>
        </xdr:cNvPr>
        <xdr:cNvPicPr>
          <a:picLocks noChangeAspect="1"/>
        </xdr:cNvPicPr>
      </xdr:nvPicPr>
      <xdr:blipFill>
        <a:blip xmlns:r="http://schemas.openxmlformats.org/officeDocument/2006/relationships" r:embed="rId15"/>
        <a:stretch>
          <a:fillRect/>
        </a:stretch>
      </xdr:blipFill>
      <xdr:spPr>
        <a:xfrm>
          <a:off x="0" y="83439000"/>
          <a:ext cx="7611537" cy="5753903"/>
        </a:xfrm>
        <a:prstGeom prst="rect">
          <a:avLst/>
        </a:prstGeom>
      </xdr:spPr>
    </xdr:pic>
    <xdr:clientData/>
  </xdr:twoCellAnchor>
  <xdr:twoCellAnchor editAs="oneCell">
    <xdr:from>
      <xdr:col>0</xdr:col>
      <xdr:colOff>0</xdr:colOff>
      <xdr:row>502</xdr:row>
      <xdr:rowOff>-1</xdr:rowOff>
    </xdr:from>
    <xdr:to>
      <xdr:col>12</xdr:col>
      <xdr:colOff>346351</xdr:colOff>
      <xdr:row>539</xdr:row>
      <xdr:rowOff>41409</xdr:rowOff>
    </xdr:to>
    <xdr:pic>
      <xdr:nvPicPr>
        <xdr:cNvPr id="27" name="図 26">
          <a:extLst>
            <a:ext uri="{FF2B5EF4-FFF2-40B4-BE49-F238E27FC236}">
              <a16:creationId xmlns:a16="http://schemas.microsoft.com/office/drawing/2014/main" id="{688F381E-4EE7-453B-83EA-396728B4017B}"/>
            </a:ext>
          </a:extLst>
        </xdr:cNvPr>
        <xdr:cNvPicPr>
          <a:picLocks noChangeAspect="1"/>
        </xdr:cNvPicPr>
      </xdr:nvPicPr>
      <xdr:blipFill>
        <a:blip xmlns:r="http://schemas.openxmlformats.org/officeDocument/2006/relationships" r:embed="rId16"/>
        <a:stretch>
          <a:fillRect/>
        </a:stretch>
      </xdr:blipFill>
      <xdr:spPr>
        <a:xfrm>
          <a:off x="0" y="89654062"/>
          <a:ext cx="7668695" cy="6649378"/>
        </a:xfrm>
        <a:prstGeom prst="rect">
          <a:avLst/>
        </a:prstGeom>
      </xdr:spPr>
    </xdr:pic>
    <xdr:clientData/>
  </xdr:twoCellAnchor>
  <xdr:twoCellAnchor editAs="oneCell">
    <xdr:from>
      <xdr:col>0</xdr:col>
      <xdr:colOff>297656</xdr:colOff>
      <xdr:row>541</xdr:row>
      <xdr:rowOff>107157</xdr:rowOff>
    </xdr:from>
    <xdr:to>
      <xdr:col>12</xdr:col>
      <xdr:colOff>605902</xdr:colOff>
      <xdr:row>578</xdr:row>
      <xdr:rowOff>167619</xdr:rowOff>
    </xdr:to>
    <xdr:pic>
      <xdr:nvPicPr>
        <xdr:cNvPr id="58" name="図 57">
          <a:extLst>
            <a:ext uri="{FF2B5EF4-FFF2-40B4-BE49-F238E27FC236}">
              <a16:creationId xmlns:a16="http://schemas.microsoft.com/office/drawing/2014/main" id="{99BBB31D-F623-4969-A6A9-1C8902A3FE0D}"/>
            </a:ext>
          </a:extLst>
        </xdr:cNvPr>
        <xdr:cNvPicPr>
          <a:picLocks noChangeAspect="1"/>
        </xdr:cNvPicPr>
      </xdr:nvPicPr>
      <xdr:blipFill>
        <a:blip xmlns:r="http://schemas.openxmlformats.org/officeDocument/2006/relationships" r:embed="rId17"/>
        <a:stretch>
          <a:fillRect/>
        </a:stretch>
      </xdr:blipFill>
      <xdr:spPr>
        <a:xfrm>
          <a:off x="297656" y="96726376"/>
          <a:ext cx="7630590" cy="6668431"/>
        </a:xfrm>
        <a:prstGeom prst="rect">
          <a:avLst/>
        </a:prstGeom>
      </xdr:spPr>
    </xdr:pic>
    <xdr:clientData/>
  </xdr:twoCellAnchor>
  <xdr:twoCellAnchor editAs="oneCell">
    <xdr:from>
      <xdr:col>0</xdr:col>
      <xdr:colOff>309563</xdr:colOff>
      <xdr:row>581</xdr:row>
      <xdr:rowOff>47624</xdr:rowOff>
    </xdr:from>
    <xdr:to>
      <xdr:col>13</xdr:col>
      <xdr:colOff>46316</xdr:colOff>
      <xdr:row>618</xdr:row>
      <xdr:rowOff>136665</xdr:rowOff>
    </xdr:to>
    <xdr:pic>
      <xdr:nvPicPr>
        <xdr:cNvPr id="59" name="図 58">
          <a:extLst>
            <a:ext uri="{FF2B5EF4-FFF2-40B4-BE49-F238E27FC236}">
              <a16:creationId xmlns:a16="http://schemas.microsoft.com/office/drawing/2014/main" id="{1E7C78BF-1FD8-4A51-A02E-71E5FC4918E9}"/>
            </a:ext>
          </a:extLst>
        </xdr:cNvPr>
        <xdr:cNvPicPr>
          <a:picLocks noChangeAspect="1"/>
        </xdr:cNvPicPr>
      </xdr:nvPicPr>
      <xdr:blipFill>
        <a:blip xmlns:r="http://schemas.openxmlformats.org/officeDocument/2006/relationships" r:embed="rId18"/>
        <a:stretch>
          <a:fillRect/>
        </a:stretch>
      </xdr:blipFill>
      <xdr:spPr>
        <a:xfrm>
          <a:off x="309563" y="103810593"/>
          <a:ext cx="7678222" cy="66970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4"/>
  <sheetViews>
    <sheetView zoomScaleNormal="100" workbookViewId="0">
      <pane xSplit="1" ySplit="8" topLeftCell="B9" activePane="bottomRight" state="frozen"/>
      <selection pane="topRight" activeCell="B1" sqref="B1"/>
      <selection pane="bottomLeft" activeCell="A9" sqref="A9"/>
      <selection pane="bottomRight" activeCell="G27" sqref="G27"/>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20" x14ac:dyDescent="0.4">
      <c r="A1" s="1" t="s">
        <v>7</v>
      </c>
      <c r="C1" t="s">
        <v>9</v>
      </c>
    </row>
    <row r="2" spans="1:20" x14ac:dyDescent="0.4">
      <c r="A2" s="1" t="s">
        <v>8</v>
      </c>
      <c r="C2" t="s">
        <v>24</v>
      </c>
    </row>
    <row r="3" spans="1:20" x14ac:dyDescent="0.4">
      <c r="A3" s="1" t="s">
        <v>11</v>
      </c>
      <c r="C3" s="29">
        <v>100000</v>
      </c>
    </row>
    <row r="4" spans="1:20" x14ac:dyDescent="0.4">
      <c r="A4" s="1" t="s">
        <v>12</v>
      </c>
      <c r="C4" s="29" t="s">
        <v>14</v>
      </c>
    </row>
    <row r="5" spans="1:20" ht="19.5" thickBot="1" x14ac:dyDescent="0.45">
      <c r="A5" s="1" t="s">
        <v>13</v>
      </c>
      <c r="C5" s="29" t="s">
        <v>36</v>
      </c>
    </row>
    <row r="6" spans="1:20" ht="19.5" thickBot="1" x14ac:dyDescent="0.45">
      <c r="A6" s="24" t="s">
        <v>0</v>
      </c>
      <c r="B6" s="24" t="s">
        <v>1</v>
      </c>
      <c r="C6" s="24" t="s">
        <v>1</v>
      </c>
      <c r="D6" s="48" t="s">
        <v>27</v>
      </c>
      <c r="E6" s="25"/>
      <c r="F6" s="26"/>
      <c r="G6" s="87" t="s">
        <v>3</v>
      </c>
      <c r="H6" s="88"/>
      <c r="I6" s="94"/>
      <c r="J6" s="87" t="s">
        <v>25</v>
      </c>
      <c r="K6" s="88"/>
      <c r="L6" s="94"/>
      <c r="M6" s="87" t="s">
        <v>26</v>
      </c>
      <c r="N6" s="88"/>
      <c r="O6" s="94"/>
    </row>
    <row r="7" spans="1:20" ht="19.5" thickBot="1" x14ac:dyDescent="0.45">
      <c r="A7" s="27"/>
      <c r="B7" s="27" t="s">
        <v>2</v>
      </c>
      <c r="C7" s="64" t="s">
        <v>31</v>
      </c>
      <c r="D7" s="13">
        <v>1.27</v>
      </c>
      <c r="E7" s="14">
        <v>1.5</v>
      </c>
      <c r="F7" s="15">
        <v>2</v>
      </c>
      <c r="G7" s="13">
        <v>1.27</v>
      </c>
      <c r="H7" s="14">
        <v>1.5</v>
      </c>
      <c r="I7" s="15">
        <v>2</v>
      </c>
      <c r="J7" s="13">
        <v>1.27</v>
      </c>
      <c r="K7" s="14">
        <v>1.5</v>
      </c>
      <c r="L7" s="15">
        <v>2</v>
      </c>
      <c r="M7" s="13">
        <v>1.27</v>
      </c>
      <c r="N7" s="14">
        <v>1.5</v>
      </c>
      <c r="O7" s="15">
        <v>2</v>
      </c>
    </row>
    <row r="8" spans="1:20" ht="19.5" thickBot="1" x14ac:dyDescent="0.45">
      <c r="A8" s="28" t="s">
        <v>10</v>
      </c>
      <c r="B8" s="12"/>
      <c r="C8" s="49"/>
      <c r="D8" s="17"/>
      <c r="E8" s="16"/>
      <c r="F8" s="18"/>
      <c r="G8" s="19">
        <f>C3</f>
        <v>100000</v>
      </c>
      <c r="H8" s="20">
        <f>C3</f>
        <v>100000</v>
      </c>
      <c r="I8" s="21">
        <f>C3</f>
        <v>100000</v>
      </c>
      <c r="J8" s="91" t="s">
        <v>25</v>
      </c>
      <c r="K8" s="92"/>
      <c r="L8" s="93"/>
      <c r="M8" s="91"/>
      <c r="N8" s="92"/>
      <c r="O8" s="93"/>
    </row>
    <row r="9" spans="1:20" x14ac:dyDescent="0.4">
      <c r="A9" s="9">
        <v>1</v>
      </c>
      <c r="B9" s="23">
        <v>44280</v>
      </c>
      <c r="C9" s="50">
        <v>1</v>
      </c>
      <c r="D9" s="54">
        <v>1.27</v>
      </c>
      <c r="E9" s="55">
        <v>1.5</v>
      </c>
      <c r="F9" s="56">
        <v>2</v>
      </c>
      <c r="G9" s="22">
        <f>IF(D9="","",G8+M9)</f>
        <v>103810</v>
      </c>
      <c r="H9" s="22">
        <f t="shared" ref="H9" si="0">IF(E9="","",H8+N9)</f>
        <v>104500</v>
      </c>
      <c r="I9" s="22">
        <f t="shared" ref="I9" si="1">IF(F9="","",I8+O9)</f>
        <v>106000</v>
      </c>
      <c r="J9" s="41">
        <f>IF(G8="","",G8*0.03)</f>
        <v>3000</v>
      </c>
      <c r="K9" s="42">
        <f>IF(H8="","",H8*0.03)</f>
        <v>3000</v>
      </c>
      <c r="L9" s="43">
        <f>IF(I8="","",I8*0.03)</f>
        <v>3000</v>
      </c>
      <c r="M9" s="41">
        <f>IF(D9="","",J9*D9)</f>
        <v>3810</v>
      </c>
      <c r="N9" s="42">
        <f>IF(E9="","",K9*E9)</f>
        <v>4500</v>
      </c>
      <c r="O9" s="43">
        <f>IF(F9="","",L9*F9)</f>
        <v>6000</v>
      </c>
      <c r="P9" s="40"/>
      <c r="Q9" s="40"/>
      <c r="R9" s="40"/>
    </row>
    <row r="10" spans="1:20" x14ac:dyDescent="0.4">
      <c r="A10" s="9">
        <v>2</v>
      </c>
      <c r="B10" s="5">
        <v>44308</v>
      </c>
      <c r="C10" s="47">
        <v>1</v>
      </c>
      <c r="D10" s="57">
        <v>1.27</v>
      </c>
      <c r="E10" s="58">
        <v>1.5</v>
      </c>
      <c r="F10" s="59">
        <v>2</v>
      </c>
      <c r="G10" s="22">
        <f t="shared" ref="G10:G42" si="2">IF(D10="","",G9+M10)</f>
        <v>107765.16099999999</v>
      </c>
      <c r="H10" s="22">
        <f t="shared" ref="H10:H42" si="3">IF(E10="","",H9+N10)</f>
        <v>109202.5</v>
      </c>
      <c r="I10" s="22">
        <f t="shared" ref="I10:I42" si="4">IF(F10="","",I9+O10)</f>
        <v>112360</v>
      </c>
      <c r="J10" s="44">
        <f t="shared" ref="J10:J12" si="5">IF(G9="","",G9*0.03)</f>
        <v>3114.2999999999997</v>
      </c>
      <c r="K10" s="45">
        <f t="shared" ref="K10:K12" si="6">IF(H9="","",H9*0.03)</f>
        <v>3135</v>
      </c>
      <c r="L10" s="46">
        <f t="shared" ref="L10:L12" si="7">IF(I9="","",I9*0.03)</f>
        <v>3180</v>
      </c>
      <c r="M10" s="44">
        <f t="shared" ref="M10:M12" si="8">IF(D10="","",J10*D10)</f>
        <v>3955.1609999999996</v>
      </c>
      <c r="N10" s="45">
        <f t="shared" ref="N10:N12" si="9">IF(E10="","",K10*E10)</f>
        <v>4702.5</v>
      </c>
      <c r="O10" s="46">
        <f t="shared" ref="O10:O12" si="10">IF(F10="","",L10*F10)</f>
        <v>6360</v>
      </c>
      <c r="P10" s="40"/>
      <c r="Q10" s="40"/>
      <c r="R10" s="40"/>
    </row>
    <row r="11" spans="1:20" x14ac:dyDescent="0.4">
      <c r="A11" s="9">
        <v>3</v>
      </c>
      <c r="B11" s="5">
        <v>44154</v>
      </c>
      <c r="C11" s="47">
        <v>2</v>
      </c>
      <c r="D11" s="57">
        <v>1.27</v>
      </c>
      <c r="E11" s="58">
        <v>1.5</v>
      </c>
      <c r="F11" s="80">
        <v>2</v>
      </c>
      <c r="G11" s="22">
        <f t="shared" si="2"/>
        <v>111871.01363409999</v>
      </c>
      <c r="H11" s="22">
        <f t="shared" si="3"/>
        <v>114116.6125</v>
      </c>
      <c r="I11" s="22">
        <f t="shared" si="4"/>
        <v>119101.6</v>
      </c>
      <c r="J11" s="44">
        <f t="shared" si="5"/>
        <v>3232.9548299999997</v>
      </c>
      <c r="K11" s="45">
        <f t="shared" si="6"/>
        <v>3276.0749999999998</v>
      </c>
      <c r="L11" s="46">
        <f t="shared" si="7"/>
        <v>3370.7999999999997</v>
      </c>
      <c r="M11" s="44">
        <f t="shared" si="8"/>
        <v>4105.8526340999997</v>
      </c>
      <c r="N11" s="45">
        <f t="shared" si="9"/>
        <v>4914.1124999999993</v>
      </c>
      <c r="O11" s="46">
        <f t="shared" si="10"/>
        <v>6741.5999999999995</v>
      </c>
      <c r="P11" s="40"/>
      <c r="Q11" s="40"/>
      <c r="R11" s="40"/>
    </row>
    <row r="12" spans="1:20" x14ac:dyDescent="0.4">
      <c r="A12" s="9">
        <v>4</v>
      </c>
      <c r="B12" s="5">
        <v>44314</v>
      </c>
      <c r="C12" s="47">
        <v>2</v>
      </c>
      <c r="D12" s="57">
        <v>1.27</v>
      </c>
      <c r="E12" s="58">
        <v>1.5</v>
      </c>
      <c r="F12" s="59">
        <v>2</v>
      </c>
      <c r="G12" s="22">
        <f t="shared" si="2"/>
        <v>116133.29925355921</v>
      </c>
      <c r="H12" s="22">
        <f t="shared" si="3"/>
        <v>119251.8600625</v>
      </c>
      <c r="I12" s="22">
        <f t="shared" si="4"/>
        <v>126247.69600000001</v>
      </c>
      <c r="J12" s="44">
        <f t="shared" si="5"/>
        <v>3356.1304090229996</v>
      </c>
      <c r="K12" s="45">
        <f t="shared" si="6"/>
        <v>3423.4983750000001</v>
      </c>
      <c r="L12" s="46">
        <f t="shared" si="7"/>
        <v>3573.0480000000002</v>
      </c>
      <c r="M12" s="44">
        <f t="shared" si="8"/>
        <v>4262.2856194592096</v>
      </c>
      <c r="N12" s="45">
        <f t="shared" si="9"/>
        <v>5135.2475625000006</v>
      </c>
      <c r="O12" s="46">
        <f t="shared" si="10"/>
        <v>7146.0960000000005</v>
      </c>
      <c r="P12" s="40"/>
      <c r="Q12" s="40"/>
      <c r="R12" s="40"/>
    </row>
    <row r="13" spans="1:20" x14ac:dyDescent="0.4">
      <c r="A13" s="9">
        <v>5</v>
      </c>
      <c r="B13" s="5">
        <v>44249</v>
      </c>
      <c r="C13" s="47">
        <v>1</v>
      </c>
      <c r="D13" s="57">
        <v>1.27</v>
      </c>
      <c r="E13" s="58">
        <v>1.5</v>
      </c>
      <c r="F13" s="80">
        <v>2</v>
      </c>
      <c r="G13" s="22">
        <f t="shared" si="2"/>
        <v>120557.97795511982</v>
      </c>
      <c r="H13" s="22">
        <f t="shared" si="3"/>
        <v>124618.19376531249</v>
      </c>
      <c r="I13" s="22">
        <f t="shared" si="4"/>
        <v>133822.55776000003</v>
      </c>
      <c r="J13" s="44">
        <f t="shared" ref="J13:J58" si="11">IF(G12="","",G12*0.03)</f>
        <v>3483.998977606776</v>
      </c>
      <c r="K13" s="45">
        <f t="shared" ref="K13:K58" si="12">IF(H12="","",H12*0.03)</f>
        <v>3577.5558018749998</v>
      </c>
      <c r="L13" s="46">
        <f t="shared" ref="L13:L58" si="13">IF(I12="","",I12*0.03)</f>
        <v>3787.4308800000003</v>
      </c>
      <c r="M13" s="44">
        <f t="shared" ref="M13:M58" si="14">IF(D13="","",J13*D13)</f>
        <v>4424.6787015606051</v>
      </c>
      <c r="N13" s="45">
        <f t="shared" ref="N13:N58" si="15">IF(E13="","",K13*E13)</f>
        <v>5366.3337028124997</v>
      </c>
      <c r="O13" s="46">
        <f t="shared" ref="O13:O58" si="16">IF(F13="","",L13*F13)</f>
        <v>7574.8617600000007</v>
      </c>
      <c r="P13" s="40"/>
      <c r="Q13" s="40"/>
      <c r="R13" s="40"/>
    </row>
    <row r="14" spans="1:20" x14ac:dyDescent="0.4">
      <c r="A14" s="9">
        <v>6</v>
      </c>
      <c r="B14" s="5">
        <v>80789</v>
      </c>
      <c r="C14" s="47">
        <v>2</v>
      </c>
      <c r="D14" s="57">
        <v>1.27</v>
      </c>
      <c r="E14" s="58">
        <v>-1</v>
      </c>
      <c r="F14" s="59">
        <v>-1</v>
      </c>
      <c r="G14" s="22">
        <f t="shared" si="2"/>
        <v>125151.23691520988</v>
      </c>
      <c r="H14" s="22">
        <f t="shared" si="3"/>
        <v>120879.64795235312</v>
      </c>
      <c r="I14" s="22">
        <f t="shared" si="4"/>
        <v>129807.88102720003</v>
      </c>
      <c r="J14" s="44">
        <f t="shared" si="11"/>
        <v>3616.7393386535941</v>
      </c>
      <c r="K14" s="45">
        <f t="shared" si="12"/>
        <v>3738.5458129593744</v>
      </c>
      <c r="L14" s="46">
        <f t="shared" si="13"/>
        <v>4014.6767328000005</v>
      </c>
      <c r="M14" s="44">
        <f t="shared" si="14"/>
        <v>4593.2589600900646</v>
      </c>
      <c r="N14" s="45">
        <f t="shared" si="15"/>
        <v>-3738.5458129593744</v>
      </c>
      <c r="O14" s="46">
        <f t="shared" si="16"/>
        <v>-4014.6767328000005</v>
      </c>
      <c r="P14" s="40"/>
      <c r="Q14" s="40"/>
      <c r="R14" s="40"/>
    </row>
    <row r="15" spans="1:20" x14ac:dyDescent="0.4">
      <c r="A15" s="9">
        <v>7</v>
      </c>
      <c r="B15" s="5">
        <v>80765</v>
      </c>
      <c r="C15" s="47">
        <v>1</v>
      </c>
      <c r="D15" s="57">
        <v>1.27</v>
      </c>
      <c r="E15" s="58">
        <v>-1</v>
      </c>
      <c r="F15" s="59">
        <v>-1</v>
      </c>
      <c r="G15" s="22">
        <f t="shared" si="2"/>
        <v>129919.49904167937</v>
      </c>
      <c r="H15" s="22">
        <f t="shared" si="3"/>
        <v>117253.25851378252</v>
      </c>
      <c r="I15" s="22">
        <f t="shared" si="4"/>
        <v>125913.64459638402</v>
      </c>
      <c r="J15" s="44">
        <f t="shared" si="11"/>
        <v>3754.5371074562963</v>
      </c>
      <c r="K15" s="45">
        <f t="shared" si="12"/>
        <v>3626.3894385705935</v>
      </c>
      <c r="L15" s="46">
        <f t="shared" si="13"/>
        <v>3894.2364308160008</v>
      </c>
      <c r="M15" s="44">
        <f t="shared" si="14"/>
        <v>4768.2621264694963</v>
      </c>
      <c r="N15" s="45">
        <f t="shared" si="15"/>
        <v>-3626.3894385705935</v>
      </c>
      <c r="O15" s="46">
        <f t="shared" si="16"/>
        <v>-3894.2364308160008</v>
      </c>
      <c r="P15" s="40"/>
      <c r="Q15" s="40"/>
      <c r="R15" s="40"/>
      <c r="T15" s="40"/>
    </row>
    <row r="16" spans="1:20" x14ac:dyDescent="0.4">
      <c r="A16" s="9">
        <v>8</v>
      </c>
      <c r="B16" s="5">
        <v>44167</v>
      </c>
      <c r="C16" s="47">
        <v>1</v>
      </c>
      <c r="D16" s="57">
        <v>1.27</v>
      </c>
      <c r="E16" s="58">
        <v>1.5</v>
      </c>
      <c r="F16" s="59">
        <v>-1</v>
      </c>
      <c r="G16" s="22">
        <f t="shared" si="2"/>
        <v>134869.43195516735</v>
      </c>
      <c r="H16" s="22">
        <f t="shared" si="3"/>
        <v>122529.65514690273</v>
      </c>
      <c r="I16" s="22">
        <f t="shared" si="4"/>
        <v>122136.2352584925</v>
      </c>
      <c r="J16" s="44">
        <f t="shared" si="11"/>
        <v>3897.5849712503809</v>
      </c>
      <c r="K16" s="45">
        <f t="shared" si="12"/>
        <v>3517.5977554134756</v>
      </c>
      <c r="L16" s="46">
        <f t="shared" si="13"/>
        <v>3777.4093378915204</v>
      </c>
      <c r="M16" s="44">
        <f t="shared" si="14"/>
        <v>4949.9329134879836</v>
      </c>
      <c r="N16" s="45">
        <f t="shared" si="15"/>
        <v>5276.3966331202137</v>
      </c>
      <c r="O16" s="46">
        <f t="shared" si="16"/>
        <v>-3777.4093378915204</v>
      </c>
      <c r="P16" s="40"/>
      <c r="Q16" s="40"/>
      <c r="R16" s="40"/>
    </row>
    <row r="17" spans="1:18" x14ac:dyDescent="0.4">
      <c r="A17" s="9">
        <v>9</v>
      </c>
      <c r="B17" s="5">
        <v>44265</v>
      </c>
      <c r="C17" s="47">
        <v>1</v>
      </c>
      <c r="D17" s="57">
        <v>1.27</v>
      </c>
      <c r="E17" s="58">
        <v>1.5</v>
      </c>
      <c r="F17" s="59">
        <v>-1</v>
      </c>
      <c r="G17" s="22">
        <f t="shared" si="2"/>
        <v>140007.95731265924</v>
      </c>
      <c r="H17" s="22">
        <f t="shared" si="3"/>
        <v>128043.48962851336</v>
      </c>
      <c r="I17" s="22">
        <f>IF(F17="","",I16+O17)</f>
        <v>118472.14820073772</v>
      </c>
      <c r="J17" s="44">
        <f t="shared" si="11"/>
        <v>4046.0829586550203</v>
      </c>
      <c r="K17" s="45">
        <f t="shared" si="12"/>
        <v>3675.8896544070817</v>
      </c>
      <c r="L17" s="46">
        <f t="shared" si="13"/>
        <v>3664.0870577547748</v>
      </c>
      <c r="M17" s="44">
        <f t="shared" si="14"/>
        <v>5138.5253574918761</v>
      </c>
      <c r="N17" s="45">
        <f t="shared" si="15"/>
        <v>5513.8344816106228</v>
      </c>
      <c r="O17" s="46">
        <f t="shared" si="16"/>
        <v>-3664.0870577547748</v>
      </c>
      <c r="P17" s="40"/>
      <c r="Q17" s="40"/>
      <c r="R17" s="40"/>
    </row>
    <row r="18" spans="1:18" x14ac:dyDescent="0.4">
      <c r="A18" s="9">
        <v>10</v>
      </c>
      <c r="B18" s="5">
        <v>44291</v>
      </c>
      <c r="C18" s="47">
        <v>1</v>
      </c>
      <c r="D18" s="57">
        <v>1.27</v>
      </c>
      <c r="E18" s="58">
        <v>1.5</v>
      </c>
      <c r="F18" s="59">
        <v>2</v>
      </c>
      <c r="G18" s="22">
        <f t="shared" si="2"/>
        <v>145342.26048627155</v>
      </c>
      <c r="H18" s="22">
        <f t="shared" si="3"/>
        <v>133805.44666179645</v>
      </c>
      <c r="I18" s="22">
        <f>IF(F18="","",I17+O18)</f>
        <v>125580.47709278198</v>
      </c>
      <c r="J18" s="44">
        <f t="shared" si="11"/>
        <v>4200.2387193797767</v>
      </c>
      <c r="K18" s="45">
        <f t="shared" si="12"/>
        <v>3841.3046888554004</v>
      </c>
      <c r="L18" s="46">
        <f t="shared" si="13"/>
        <v>3554.1644460221314</v>
      </c>
      <c r="M18" s="44">
        <f t="shared" si="14"/>
        <v>5334.3031736123166</v>
      </c>
      <c r="N18" s="45">
        <f t="shared" si="15"/>
        <v>5761.9570332831008</v>
      </c>
      <c r="O18" s="46">
        <f t="shared" si="16"/>
        <v>7108.3288920442628</v>
      </c>
      <c r="P18" s="40"/>
      <c r="Q18" s="40"/>
      <c r="R18" s="40"/>
    </row>
    <row r="19" spans="1:18" x14ac:dyDescent="0.4">
      <c r="A19" s="9">
        <v>11</v>
      </c>
      <c r="B19" s="5">
        <v>44243</v>
      </c>
      <c r="C19" s="47">
        <v>2</v>
      </c>
      <c r="D19" s="57">
        <v>1.27</v>
      </c>
      <c r="E19" s="58">
        <v>-1</v>
      </c>
      <c r="F19" s="59">
        <v>-1</v>
      </c>
      <c r="G19" s="22">
        <f t="shared" si="2"/>
        <v>150879.8006107985</v>
      </c>
      <c r="H19" s="22">
        <f t="shared" si="3"/>
        <v>129791.28326194256</v>
      </c>
      <c r="I19" s="22">
        <f t="shared" si="4"/>
        <v>121813.06277999852</v>
      </c>
      <c r="J19" s="44">
        <f t="shared" si="11"/>
        <v>4360.2678145881464</v>
      </c>
      <c r="K19" s="45">
        <f t="shared" si="12"/>
        <v>4014.1633998538932</v>
      </c>
      <c r="L19" s="46">
        <f t="shared" si="13"/>
        <v>3767.4143127834591</v>
      </c>
      <c r="M19" s="44">
        <f t="shared" si="14"/>
        <v>5537.5401245269459</v>
      </c>
      <c r="N19" s="45">
        <f t="shared" si="15"/>
        <v>-4014.1633998538932</v>
      </c>
      <c r="O19" s="46">
        <f t="shared" si="16"/>
        <v>-3767.4143127834591</v>
      </c>
      <c r="P19" s="40"/>
      <c r="Q19" s="40"/>
      <c r="R19" s="40"/>
    </row>
    <row r="20" spans="1:18" x14ac:dyDescent="0.4">
      <c r="A20" s="9">
        <v>12</v>
      </c>
      <c r="B20" s="5">
        <v>44071</v>
      </c>
      <c r="C20" s="47">
        <v>1</v>
      </c>
      <c r="D20" s="57">
        <v>1.27</v>
      </c>
      <c r="E20" s="58">
        <v>1.5</v>
      </c>
      <c r="F20" s="59">
        <v>2</v>
      </c>
      <c r="G20" s="22">
        <f t="shared" si="2"/>
        <v>156628.32101406992</v>
      </c>
      <c r="H20" s="22">
        <f t="shared" si="3"/>
        <v>135631.89100872999</v>
      </c>
      <c r="I20" s="22">
        <f t="shared" si="4"/>
        <v>129121.84654679844</v>
      </c>
      <c r="J20" s="44">
        <f t="shared" si="11"/>
        <v>4526.3940183239547</v>
      </c>
      <c r="K20" s="45">
        <f t="shared" si="12"/>
        <v>3893.7384978582768</v>
      </c>
      <c r="L20" s="46">
        <f t="shared" si="13"/>
        <v>3654.3918833999555</v>
      </c>
      <c r="M20" s="44">
        <f t="shared" si="14"/>
        <v>5748.5204032714228</v>
      </c>
      <c r="N20" s="45">
        <f t="shared" si="15"/>
        <v>5840.6077467874147</v>
      </c>
      <c r="O20" s="46">
        <f t="shared" si="16"/>
        <v>7308.7837667999111</v>
      </c>
      <c r="P20" s="40"/>
      <c r="Q20" s="40"/>
      <c r="R20" s="40"/>
    </row>
    <row r="21" spans="1:18" x14ac:dyDescent="0.4">
      <c r="A21" s="9">
        <v>13</v>
      </c>
      <c r="B21" s="5">
        <v>44111</v>
      </c>
      <c r="C21" s="47">
        <v>1</v>
      </c>
      <c r="D21" s="57">
        <v>1.27</v>
      </c>
      <c r="E21" s="58">
        <v>1.5</v>
      </c>
      <c r="F21" s="59">
        <v>2</v>
      </c>
      <c r="G21" s="22">
        <f t="shared" si="2"/>
        <v>162595.86004470597</v>
      </c>
      <c r="H21" s="22">
        <f t="shared" si="3"/>
        <v>141735.32610412283</v>
      </c>
      <c r="I21" s="22">
        <f t="shared" si="4"/>
        <v>136869.15733960635</v>
      </c>
      <c r="J21" s="44">
        <f t="shared" si="11"/>
        <v>4698.8496304220971</v>
      </c>
      <c r="K21" s="45">
        <f t="shared" si="12"/>
        <v>4068.9567302618993</v>
      </c>
      <c r="L21" s="46">
        <f t="shared" si="13"/>
        <v>3873.6553964039531</v>
      </c>
      <c r="M21" s="44">
        <f t="shared" si="14"/>
        <v>5967.5390306360632</v>
      </c>
      <c r="N21" s="45">
        <f t="shared" si="15"/>
        <v>6103.4350953928488</v>
      </c>
      <c r="O21" s="46">
        <f t="shared" si="16"/>
        <v>7747.3107928079062</v>
      </c>
      <c r="P21" s="40"/>
      <c r="Q21" s="40"/>
      <c r="R21" s="40"/>
    </row>
    <row r="22" spans="1:18" x14ac:dyDescent="0.4">
      <c r="A22" s="9">
        <v>14</v>
      </c>
      <c r="B22" s="5">
        <v>44057</v>
      </c>
      <c r="C22" s="47">
        <v>1</v>
      </c>
      <c r="D22" s="57">
        <v>1.27</v>
      </c>
      <c r="E22" s="58">
        <v>1.5</v>
      </c>
      <c r="F22" s="59">
        <v>2</v>
      </c>
      <c r="G22" s="22">
        <f t="shared" si="2"/>
        <v>168790.76231240926</v>
      </c>
      <c r="H22" s="22">
        <f t="shared" si="3"/>
        <v>148113.41577880835</v>
      </c>
      <c r="I22" s="22">
        <f t="shared" si="4"/>
        <v>145081.30677998273</v>
      </c>
      <c r="J22" s="44">
        <f t="shared" si="11"/>
        <v>4877.8758013411789</v>
      </c>
      <c r="K22" s="45">
        <f t="shared" si="12"/>
        <v>4252.0597831236846</v>
      </c>
      <c r="L22" s="46">
        <f t="shared" si="13"/>
        <v>4106.0747201881904</v>
      </c>
      <c r="M22" s="44">
        <f t="shared" si="14"/>
        <v>6194.9022677032972</v>
      </c>
      <c r="N22" s="45">
        <f t="shared" si="15"/>
        <v>6378.0896746855269</v>
      </c>
      <c r="O22" s="46">
        <f t="shared" si="16"/>
        <v>8212.1494403763809</v>
      </c>
      <c r="P22" s="40"/>
      <c r="Q22" s="40"/>
      <c r="R22" s="40"/>
    </row>
    <row r="23" spans="1:18" x14ac:dyDescent="0.4">
      <c r="A23" s="9">
        <v>15</v>
      </c>
      <c r="B23" s="5">
        <v>44276</v>
      </c>
      <c r="C23" s="47">
        <v>1</v>
      </c>
      <c r="D23" s="57">
        <v>1.27</v>
      </c>
      <c r="E23" s="58">
        <v>1.5</v>
      </c>
      <c r="F23" s="80">
        <v>2</v>
      </c>
      <c r="G23" s="22">
        <f t="shared" si="2"/>
        <v>175221.69035651206</v>
      </c>
      <c r="H23" s="22">
        <f t="shared" si="3"/>
        <v>154778.51948885474</v>
      </c>
      <c r="I23" s="22">
        <f t="shared" si="4"/>
        <v>153786.18518678169</v>
      </c>
      <c r="J23" s="44">
        <f t="shared" si="11"/>
        <v>5063.7228693722782</v>
      </c>
      <c r="K23" s="45">
        <f t="shared" si="12"/>
        <v>4443.40247336425</v>
      </c>
      <c r="L23" s="46">
        <f t="shared" si="13"/>
        <v>4352.4392033994818</v>
      </c>
      <c r="M23" s="44">
        <f t="shared" si="14"/>
        <v>6430.9280441027931</v>
      </c>
      <c r="N23" s="45">
        <f t="shared" si="15"/>
        <v>6665.1037100463745</v>
      </c>
      <c r="O23" s="46">
        <f t="shared" si="16"/>
        <v>8704.8784067989636</v>
      </c>
      <c r="P23" s="40"/>
      <c r="Q23" s="40"/>
      <c r="R23" s="40"/>
    </row>
    <row r="24" spans="1:18" x14ac:dyDescent="0.4">
      <c r="A24" s="9">
        <v>16</v>
      </c>
      <c r="B24" s="5">
        <v>44063</v>
      </c>
      <c r="C24" s="47">
        <v>1</v>
      </c>
      <c r="D24" s="57">
        <v>1.27</v>
      </c>
      <c r="E24" s="58">
        <v>1.5</v>
      </c>
      <c r="F24" s="59">
        <v>2</v>
      </c>
      <c r="G24" s="22"/>
      <c r="H24" s="22">
        <f t="shared" si="3"/>
        <v>161743.55286585321</v>
      </c>
      <c r="I24" s="22">
        <f t="shared" si="4"/>
        <v>163013.35629798859</v>
      </c>
      <c r="J24" s="44">
        <f t="shared" si="11"/>
        <v>5256.6507106953613</v>
      </c>
      <c r="K24" s="45">
        <f t="shared" si="12"/>
        <v>4643.3555846656418</v>
      </c>
      <c r="L24" s="46">
        <f t="shared" si="13"/>
        <v>4613.5855556034503</v>
      </c>
      <c r="M24" s="44">
        <f t="shared" si="14"/>
        <v>6675.9464025831094</v>
      </c>
      <c r="N24" s="45">
        <f t="shared" si="15"/>
        <v>6965.0333769984627</v>
      </c>
      <c r="O24" s="46">
        <f t="shared" si="16"/>
        <v>9227.1711112069006</v>
      </c>
      <c r="P24" s="40"/>
      <c r="Q24" s="40"/>
      <c r="R24" s="40"/>
    </row>
    <row r="25" spans="1:18" x14ac:dyDescent="0.4">
      <c r="A25" s="9">
        <v>17</v>
      </c>
      <c r="B25" s="5">
        <v>44235</v>
      </c>
      <c r="C25" s="47">
        <v>1</v>
      </c>
      <c r="D25" s="57">
        <v>1.27</v>
      </c>
      <c r="E25" s="58">
        <v>1.5</v>
      </c>
      <c r="F25" s="59">
        <v>2</v>
      </c>
      <c r="G25" s="22" t="e">
        <f t="shared" si="2"/>
        <v>#VALUE!</v>
      </c>
      <c r="H25" s="22">
        <f t="shared" si="3"/>
        <v>169022.0127448166</v>
      </c>
      <c r="I25" s="22">
        <f t="shared" si="4"/>
        <v>172794.1576758679</v>
      </c>
      <c r="J25" s="44" t="str">
        <f t="shared" si="11"/>
        <v/>
      </c>
      <c r="K25" s="45">
        <f t="shared" si="12"/>
        <v>4852.3065859755961</v>
      </c>
      <c r="L25" s="46">
        <f t="shared" si="13"/>
        <v>4890.4006889396578</v>
      </c>
      <c r="M25" s="44" t="e">
        <f t="shared" si="14"/>
        <v>#VALUE!</v>
      </c>
      <c r="N25" s="45">
        <f t="shared" si="15"/>
        <v>7278.4598789633947</v>
      </c>
      <c r="O25" s="46">
        <f t="shared" si="16"/>
        <v>9780.8013778793156</v>
      </c>
      <c r="P25" s="40"/>
      <c r="Q25" s="40"/>
      <c r="R25" s="40"/>
    </row>
    <row r="26" spans="1:18" x14ac:dyDescent="0.4">
      <c r="A26" s="9">
        <v>18</v>
      </c>
      <c r="B26" s="5">
        <v>44302</v>
      </c>
      <c r="C26" s="47">
        <v>1</v>
      </c>
      <c r="D26" s="57">
        <v>1.27</v>
      </c>
      <c r="E26" s="58">
        <v>1.5</v>
      </c>
      <c r="F26" s="59">
        <v>2</v>
      </c>
      <c r="G26" s="22" t="e">
        <f t="shared" si="2"/>
        <v>#VALUE!</v>
      </c>
      <c r="H26" s="22">
        <f t="shared" si="3"/>
        <v>176628.00331833336</v>
      </c>
      <c r="I26" s="22">
        <f t="shared" si="4"/>
        <v>183161.80713641999</v>
      </c>
      <c r="J26" s="44" t="e">
        <f t="shared" si="11"/>
        <v>#VALUE!</v>
      </c>
      <c r="K26" s="45">
        <f t="shared" si="12"/>
        <v>5070.6603823444975</v>
      </c>
      <c r="L26" s="46">
        <f t="shared" si="13"/>
        <v>5183.8247302760365</v>
      </c>
      <c r="M26" s="44" t="e">
        <f t="shared" si="14"/>
        <v>#VALUE!</v>
      </c>
      <c r="N26" s="45">
        <f t="shared" si="15"/>
        <v>7605.9905735167467</v>
      </c>
      <c r="O26" s="46">
        <f t="shared" si="16"/>
        <v>10367.649460552073</v>
      </c>
      <c r="P26" s="40"/>
      <c r="Q26" s="40"/>
      <c r="R26" s="40"/>
    </row>
    <row r="27" spans="1:18" x14ac:dyDescent="0.4">
      <c r="A27" s="9">
        <v>19</v>
      </c>
      <c r="B27" s="5"/>
      <c r="C27" s="47"/>
      <c r="D27" s="57"/>
      <c r="E27" s="58"/>
      <c r="F27" s="59"/>
      <c r="G27" s="22" t="str">
        <f t="shared" si="2"/>
        <v/>
      </c>
      <c r="H27" s="22" t="str">
        <f t="shared" si="3"/>
        <v/>
      </c>
      <c r="I27" s="22" t="str">
        <f t="shared" si="4"/>
        <v/>
      </c>
      <c r="J27" s="44" t="e">
        <f t="shared" si="11"/>
        <v>#VALUE!</v>
      </c>
      <c r="K27" s="45">
        <f t="shared" si="12"/>
        <v>5298.8400995500006</v>
      </c>
      <c r="L27" s="46">
        <f t="shared" si="13"/>
        <v>5494.8542140925992</v>
      </c>
      <c r="M27" s="44" t="str">
        <f t="shared" si="14"/>
        <v/>
      </c>
      <c r="N27" s="45" t="str">
        <f t="shared" si="15"/>
        <v/>
      </c>
      <c r="O27" s="46" t="str">
        <f t="shared" si="16"/>
        <v/>
      </c>
      <c r="P27" s="40"/>
      <c r="Q27" s="40"/>
      <c r="R27" s="40"/>
    </row>
    <row r="28" spans="1:18" x14ac:dyDescent="0.4">
      <c r="A28" s="9">
        <v>20</v>
      </c>
      <c r="B28" s="5"/>
      <c r="C28" s="47"/>
      <c r="D28" s="57"/>
      <c r="E28" s="58"/>
      <c r="F28" s="59"/>
      <c r="G28" s="22" t="str">
        <f t="shared" si="2"/>
        <v/>
      </c>
      <c r="H28" s="22" t="str">
        <f t="shared" si="3"/>
        <v/>
      </c>
      <c r="I28" s="22" t="str">
        <f t="shared" si="4"/>
        <v/>
      </c>
      <c r="J28" s="44" t="str">
        <f t="shared" si="11"/>
        <v/>
      </c>
      <c r="K28" s="45" t="str">
        <f t="shared" si="12"/>
        <v/>
      </c>
      <c r="L28" s="46" t="str">
        <f t="shared" si="13"/>
        <v/>
      </c>
      <c r="M28" s="44" t="str">
        <f t="shared" si="14"/>
        <v/>
      </c>
      <c r="N28" s="45" t="str">
        <f t="shared" si="15"/>
        <v/>
      </c>
      <c r="O28" s="46" t="str">
        <f t="shared" si="16"/>
        <v/>
      </c>
      <c r="P28" s="40"/>
      <c r="Q28" s="40"/>
      <c r="R28" s="40"/>
    </row>
    <row r="29" spans="1:18" x14ac:dyDescent="0.4">
      <c r="A29" s="9">
        <v>21</v>
      </c>
      <c r="B29" s="5"/>
      <c r="C29" s="47"/>
      <c r="D29" s="57"/>
      <c r="E29" s="58"/>
      <c r="F29" s="80"/>
      <c r="G29" s="22" t="str">
        <f t="shared" si="2"/>
        <v/>
      </c>
      <c r="H29" s="22" t="str">
        <f t="shared" si="3"/>
        <v/>
      </c>
      <c r="I29" s="22" t="str">
        <f t="shared" si="4"/>
        <v/>
      </c>
      <c r="J29" s="44" t="str">
        <f t="shared" si="11"/>
        <v/>
      </c>
      <c r="K29" s="45" t="str">
        <f t="shared" si="12"/>
        <v/>
      </c>
      <c r="L29" s="46" t="str">
        <f t="shared" si="13"/>
        <v/>
      </c>
      <c r="M29" s="44" t="str">
        <f t="shared" si="14"/>
        <v/>
      </c>
      <c r="N29" s="45" t="str">
        <f t="shared" si="15"/>
        <v/>
      </c>
      <c r="O29" s="46" t="str">
        <f t="shared" si="16"/>
        <v/>
      </c>
      <c r="P29" s="40"/>
      <c r="Q29" s="40"/>
      <c r="R29" s="40"/>
    </row>
    <row r="30" spans="1:18" x14ac:dyDescent="0.4">
      <c r="A30" s="9">
        <v>22</v>
      </c>
      <c r="B30" s="5"/>
      <c r="C30" s="47"/>
      <c r="D30" s="57"/>
      <c r="E30" s="58"/>
      <c r="F30" s="80"/>
      <c r="G30" s="22" t="str">
        <f t="shared" si="2"/>
        <v/>
      </c>
      <c r="H30" s="22" t="str">
        <f t="shared" si="3"/>
        <v/>
      </c>
      <c r="I30" s="22" t="str">
        <f t="shared" si="4"/>
        <v/>
      </c>
      <c r="J30" s="44" t="str">
        <f t="shared" si="11"/>
        <v/>
      </c>
      <c r="K30" s="45" t="str">
        <f t="shared" si="12"/>
        <v/>
      </c>
      <c r="L30" s="46" t="str">
        <f t="shared" si="13"/>
        <v/>
      </c>
      <c r="M30" s="44" t="str">
        <f t="shared" si="14"/>
        <v/>
      </c>
      <c r="N30" s="45" t="str">
        <f t="shared" si="15"/>
        <v/>
      </c>
      <c r="O30" s="46" t="str">
        <f t="shared" si="16"/>
        <v/>
      </c>
      <c r="P30" s="40"/>
      <c r="Q30" s="40"/>
      <c r="R30" s="40"/>
    </row>
    <row r="31" spans="1:18" x14ac:dyDescent="0.4">
      <c r="A31" s="9">
        <v>23</v>
      </c>
      <c r="B31" s="5"/>
      <c r="C31" s="47"/>
      <c r="D31" s="57"/>
      <c r="E31" s="58"/>
      <c r="F31" s="59"/>
      <c r="G31" s="22" t="str">
        <f t="shared" si="2"/>
        <v/>
      </c>
      <c r="H31" s="22" t="str">
        <f t="shared" si="3"/>
        <v/>
      </c>
      <c r="I31" s="22" t="str">
        <f t="shared" si="4"/>
        <v/>
      </c>
      <c r="J31" s="44" t="str">
        <f t="shared" si="11"/>
        <v/>
      </c>
      <c r="K31" s="45" t="str">
        <f t="shared" si="12"/>
        <v/>
      </c>
      <c r="L31" s="46" t="str">
        <f t="shared" si="13"/>
        <v/>
      </c>
      <c r="M31" s="44" t="str">
        <f t="shared" si="14"/>
        <v/>
      </c>
      <c r="N31" s="45" t="str">
        <f t="shared" si="15"/>
        <v/>
      </c>
      <c r="O31" s="46" t="str">
        <f t="shared" si="16"/>
        <v/>
      </c>
      <c r="P31" s="40"/>
      <c r="Q31" s="40"/>
      <c r="R31" s="40"/>
    </row>
    <row r="32" spans="1:18" x14ac:dyDescent="0.4">
      <c r="A32" s="9">
        <v>24</v>
      </c>
      <c r="B32" s="5"/>
      <c r="C32" s="47"/>
      <c r="D32" s="57"/>
      <c r="E32" s="58"/>
      <c r="F32" s="59"/>
      <c r="G32" s="22" t="str">
        <f t="shared" si="2"/>
        <v/>
      </c>
      <c r="H32" s="22" t="str">
        <f t="shared" si="3"/>
        <v/>
      </c>
      <c r="I32" s="22" t="str">
        <f t="shared" si="4"/>
        <v/>
      </c>
      <c r="J32" s="44" t="str">
        <f t="shared" si="11"/>
        <v/>
      </c>
      <c r="K32" s="45" t="str">
        <f t="shared" si="12"/>
        <v/>
      </c>
      <c r="L32" s="46" t="str">
        <f t="shared" si="13"/>
        <v/>
      </c>
      <c r="M32" s="44" t="str">
        <f t="shared" si="14"/>
        <v/>
      </c>
      <c r="N32" s="45" t="str">
        <f t="shared" si="15"/>
        <v/>
      </c>
      <c r="O32" s="46" t="str">
        <f t="shared" si="16"/>
        <v/>
      </c>
      <c r="P32" s="40"/>
      <c r="Q32" s="40"/>
      <c r="R32" s="40"/>
    </row>
    <row r="33" spans="1:18" x14ac:dyDescent="0.4">
      <c r="A33" s="9">
        <v>25</v>
      </c>
      <c r="B33" s="5"/>
      <c r="C33" s="47"/>
      <c r="D33" s="57"/>
      <c r="E33" s="58"/>
      <c r="F33" s="59"/>
      <c r="G33" s="22" t="str">
        <f t="shared" si="2"/>
        <v/>
      </c>
      <c r="H33" s="22" t="str">
        <f t="shared" si="3"/>
        <v/>
      </c>
      <c r="I33" s="22" t="str">
        <f t="shared" si="4"/>
        <v/>
      </c>
      <c r="J33" s="44" t="str">
        <f t="shared" si="11"/>
        <v/>
      </c>
      <c r="K33" s="45" t="str">
        <f t="shared" si="12"/>
        <v/>
      </c>
      <c r="L33" s="46" t="str">
        <f t="shared" si="13"/>
        <v/>
      </c>
      <c r="M33" s="44" t="str">
        <f t="shared" si="14"/>
        <v/>
      </c>
      <c r="N33" s="45" t="str">
        <f t="shared" si="15"/>
        <v/>
      </c>
      <c r="O33" s="46" t="str">
        <f t="shared" si="16"/>
        <v/>
      </c>
      <c r="P33" s="40"/>
      <c r="Q33" s="40"/>
      <c r="R33" s="40"/>
    </row>
    <row r="34" spans="1:18" x14ac:dyDescent="0.4">
      <c r="A34" s="9">
        <v>26</v>
      </c>
      <c r="B34" s="5"/>
      <c r="C34" s="47"/>
      <c r="D34" s="57"/>
      <c r="E34" s="58"/>
      <c r="F34" s="80"/>
      <c r="G34" s="22" t="str">
        <f t="shared" si="2"/>
        <v/>
      </c>
      <c r="H34" s="22" t="str">
        <f t="shared" si="3"/>
        <v/>
      </c>
      <c r="I34" s="22" t="str">
        <f t="shared" si="4"/>
        <v/>
      </c>
      <c r="J34" s="44" t="str">
        <f t="shared" si="11"/>
        <v/>
      </c>
      <c r="K34" s="45" t="str">
        <f t="shared" si="12"/>
        <v/>
      </c>
      <c r="L34" s="46" t="str">
        <f t="shared" si="13"/>
        <v/>
      </c>
      <c r="M34" s="44" t="str">
        <f t="shared" si="14"/>
        <v/>
      </c>
      <c r="N34" s="45" t="str">
        <f t="shared" si="15"/>
        <v/>
      </c>
      <c r="O34" s="46" t="str">
        <f t="shared" si="16"/>
        <v/>
      </c>
      <c r="P34" s="40"/>
      <c r="Q34" s="40"/>
      <c r="R34" s="40"/>
    </row>
    <row r="35" spans="1:18" x14ac:dyDescent="0.4">
      <c r="A35" s="9">
        <v>27</v>
      </c>
      <c r="B35" s="5"/>
      <c r="C35" s="47"/>
      <c r="D35" s="57"/>
      <c r="E35" s="58"/>
      <c r="F35" s="80"/>
      <c r="G35" s="22" t="str">
        <f t="shared" si="2"/>
        <v/>
      </c>
      <c r="H35" s="22" t="str">
        <f t="shared" si="3"/>
        <v/>
      </c>
      <c r="I35" s="22" t="str">
        <f t="shared" si="4"/>
        <v/>
      </c>
      <c r="J35" s="44" t="str">
        <f t="shared" si="11"/>
        <v/>
      </c>
      <c r="K35" s="45" t="str">
        <f t="shared" si="12"/>
        <v/>
      </c>
      <c r="L35" s="46" t="str">
        <f t="shared" si="13"/>
        <v/>
      </c>
      <c r="M35" s="44" t="str">
        <f t="shared" si="14"/>
        <v/>
      </c>
      <c r="N35" s="45" t="str">
        <f t="shared" si="15"/>
        <v/>
      </c>
      <c r="O35" s="46" t="str">
        <f t="shared" si="16"/>
        <v/>
      </c>
      <c r="P35" s="40"/>
      <c r="Q35" s="40"/>
      <c r="R35" s="40"/>
    </row>
    <row r="36" spans="1:18" x14ac:dyDescent="0.4">
      <c r="A36" s="9">
        <v>28</v>
      </c>
      <c r="B36" s="5"/>
      <c r="C36" s="47"/>
      <c r="D36" s="57"/>
      <c r="E36" s="58"/>
      <c r="F36" s="59"/>
      <c r="G36" s="22" t="str">
        <f t="shared" si="2"/>
        <v/>
      </c>
      <c r="H36" s="22" t="str">
        <f t="shared" si="3"/>
        <v/>
      </c>
      <c r="I36" s="22" t="str">
        <f t="shared" si="4"/>
        <v/>
      </c>
      <c r="J36" s="44" t="str">
        <f t="shared" si="11"/>
        <v/>
      </c>
      <c r="K36" s="45" t="str">
        <f t="shared" si="12"/>
        <v/>
      </c>
      <c r="L36" s="46" t="str">
        <f t="shared" si="13"/>
        <v/>
      </c>
      <c r="M36" s="44" t="str">
        <f t="shared" si="14"/>
        <v/>
      </c>
      <c r="N36" s="45" t="str">
        <f t="shared" si="15"/>
        <v/>
      </c>
      <c r="O36" s="46" t="str">
        <f t="shared" si="16"/>
        <v/>
      </c>
      <c r="P36" s="40"/>
      <c r="Q36" s="40"/>
      <c r="R36" s="40"/>
    </row>
    <row r="37" spans="1:18" x14ac:dyDescent="0.4">
      <c r="A37" s="9">
        <v>29</v>
      </c>
      <c r="B37" s="5"/>
      <c r="C37" s="47"/>
      <c r="D37" s="57"/>
      <c r="E37" s="58"/>
      <c r="F37" s="59"/>
      <c r="G37" s="22" t="str">
        <f t="shared" si="2"/>
        <v/>
      </c>
      <c r="H37" s="22" t="str">
        <f t="shared" si="3"/>
        <v/>
      </c>
      <c r="I37" s="22" t="str">
        <f t="shared" si="4"/>
        <v/>
      </c>
      <c r="J37" s="44" t="str">
        <f t="shared" si="11"/>
        <v/>
      </c>
      <c r="K37" s="45" t="str">
        <f t="shared" si="12"/>
        <v/>
      </c>
      <c r="L37" s="46" t="str">
        <f t="shared" si="13"/>
        <v/>
      </c>
      <c r="M37" s="44" t="str">
        <f t="shared" si="14"/>
        <v/>
      </c>
      <c r="N37" s="45" t="str">
        <f t="shared" si="15"/>
        <v/>
      </c>
      <c r="O37" s="46" t="str">
        <f t="shared" si="16"/>
        <v/>
      </c>
      <c r="P37" s="40"/>
      <c r="Q37" s="40"/>
      <c r="R37" s="40"/>
    </row>
    <row r="38" spans="1:18" x14ac:dyDescent="0.4">
      <c r="A38" s="9">
        <v>30</v>
      </c>
      <c r="B38" s="5"/>
      <c r="C38" s="47"/>
      <c r="D38" s="57"/>
      <c r="E38" s="58"/>
      <c r="F38" s="59"/>
      <c r="G38" s="22" t="str">
        <f t="shared" si="2"/>
        <v/>
      </c>
      <c r="H38" s="22" t="str">
        <f t="shared" si="3"/>
        <v/>
      </c>
      <c r="I38" s="22" t="str">
        <f t="shared" si="4"/>
        <v/>
      </c>
      <c r="J38" s="44" t="str">
        <f t="shared" si="11"/>
        <v/>
      </c>
      <c r="K38" s="45" t="str">
        <f t="shared" si="12"/>
        <v/>
      </c>
      <c r="L38" s="46" t="str">
        <f t="shared" si="13"/>
        <v/>
      </c>
      <c r="M38" s="44" t="str">
        <f t="shared" si="14"/>
        <v/>
      </c>
      <c r="N38" s="45" t="str">
        <f t="shared" si="15"/>
        <v/>
      </c>
      <c r="O38" s="46" t="str">
        <f t="shared" si="16"/>
        <v/>
      </c>
      <c r="P38" s="40"/>
      <c r="Q38" s="40"/>
      <c r="R38" s="40"/>
    </row>
    <row r="39" spans="1:18" x14ac:dyDescent="0.4">
      <c r="A39" s="9">
        <v>31</v>
      </c>
      <c r="B39" s="5"/>
      <c r="C39" s="47"/>
      <c r="D39" s="57"/>
      <c r="E39" s="60"/>
      <c r="F39" s="59"/>
      <c r="G39" s="22" t="str">
        <f t="shared" si="2"/>
        <v/>
      </c>
      <c r="H39" s="22" t="str">
        <f t="shared" si="3"/>
        <v/>
      </c>
      <c r="I39" s="22" t="str">
        <f t="shared" si="4"/>
        <v/>
      </c>
      <c r="J39" s="44" t="str">
        <f t="shared" si="11"/>
        <v/>
      </c>
      <c r="K39" s="45" t="str">
        <f t="shared" si="12"/>
        <v/>
      </c>
      <c r="L39" s="46" t="str">
        <f t="shared" si="13"/>
        <v/>
      </c>
      <c r="M39" s="44" t="str">
        <f t="shared" si="14"/>
        <v/>
      </c>
      <c r="N39" s="45" t="str">
        <f t="shared" si="15"/>
        <v/>
      </c>
      <c r="O39" s="46" t="str">
        <f t="shared" si="16"/>
        <v/>
      </c>
      <c r="P39" s="40"/>
      <c r="Q39" s="40"/>
      <c r="R39" s="40"/>
    </row>
    <row r="40" spans="1:18" x14ac:dyDescent="0.4">
      <c r="A40" s="9">
        <v>32</v>
      </c>
      <c r="B40" s="5"/>
      <c r="C40" s="47"/>
      <c r="D40" s="57"/>
      <c r="E40" s="60"/>
      <c r="F40" s="59"/>
      <c r="G40" s="22" t="str">
        <f t="shared" si="2"/>
        <v/>
      </c>
      <c r="H40" s="22" t="str">
        <f t="shared" si="3"/>
        <v/>
      </c>
      <c r="I40" s="22" t="str">
        <f t="shared" si="4"/>
        <v/>
      </c>
      <c r="J40" s="44" t="str">
        <f t="shared" si="11"/>
        <v/>
      </c>
      <c r="K40" s="45" t="str">
        <f t="shared" si="12"/>
        <v/>
      </c>
      <c r="L40" s="46" t="str">
        <f t="shared" si="13"/>
        <v/>
      </c>
      <c r="M40" s="44" t="str">
        <f t="shared" si="14"/>
        <v/>
      </c>
      <c r="N40" s="45" t="str">
        <f t="shared" si="15"/>
        <v/>
      </c>
      <c r="O40" s="46" t="str">
        <f t="shared" si="16"/>
        <v/>
      </c>
      <c r="P40" s="40"/>
      <c r="Q40" s="40"/>
      <c r="R40" s="40"/>
    </row>
    <row r="41" spans="1:18" x14ac:dyDescent="0.4">
      <c r="A41" s="9">
        <v>33</v>
      </c>
      <c r="B41" s="5"/>
      <c r="C41" s="47"/>
      <c r="D41" s="57"/>
      <c r="E41" s="60"/>
      <c r="F41" s="80"/>
      <c r="G41" s="22" t="str">
        <f t="shared" si="2"/>
        <v/>
      </c>
      <c r="H41" s="22" t="str">
        <f t="shared" si="3"/>
        <v/>
      </c>
      <c r="I41" s="22" t="str">
        <f t="shared" si="4"/>
        <v/>
      </c>
      <c r="J41" s="44" t="str">
        <f t="shared" si="11"/>
        <v/>
      </c>
      <c r="K41" s="45" t="str">
        <f t="shared" si="12"/>
        <v/>
      </c>
      <c r="L41" s="46" t="str">
        <f t="shared" si="13"/>
        <v/>
      </c>
      <c r="M41" s="44" t="str">
        <f t="shared" si="14"/>
        <v/>
      </c>
      <c r="N41" s="45" t="str">
        <f t="shared" si="15"/>
        <v/>
      </c>
      <c r="O41" s="46" t="str">
        <f t="shared" si="16"/>
        <v/>
      </c>
      <c r="P41" s="40"/>
      <c r="Q41" s="40"/>
      <c r="R41" s="40"/>
    </row>
    <row r="42" spans="1:18" x14ac:dyDescent="0.4">
      <c r="A42" s="9">
        <v>34</v>
      </c>
      <c r="B42" s="5"/>
      <c r="C42" s="47"/>
      <c r="D42" s="57"/>
      <c r="E42" s="60"/>
      <c r="F42" s="80"/>
      <c r="G42" s="22" t="str">
        <f t="shared" si="2"/>
        <v/>
      </c>
      <c r="H42" s="22" t="str">
        <f t="shared" si="3"/>
        <v/>
      </c>
      <c r="I42" s="22" t="str">
        <f t="shared" si="4"/>
        <v/>
      </c>
      <c r="J42" s="44" t="str">
        <f t="shared" si="11"/>
        <v/>
      </c>
      <c r="K42" s="45" t="str">
        <f t="shared" si="12"/>
        <v/>
      </c>
      <c r="L42" s="46" t="str">
        <f t="shared" si="13"/>
        <v/>
      </c>
      <c r="M42" s="44" t="str">
        <f>IF(D42="","",J42*D42)</f>
        <v/>
      </c>
      <c r="N42" s="45" t="str">
        <f t="shared" si="15"/>
        <v/>
      </c>
      <c r="O42" s="46" t="str">
        <f t="shared" si="16"/>
        <v/>
      </c>
      <c r="P42" s="40"/>
      <c r="Q42" s="40"/>
      <c r="R42" s="40"/>
    </row>
    <row r="43" spans="1:18" x14ac:dyDescent="0.4">
      <c r="A43" s="3">
        <v>35</v>
      </c>
      <c r="B43" s="5"/>
      <c r="C43" s="47"/>
      <c r="D43" s="57"/>
      <c r="E43" s="60"/>
      <c r="F43" s="59"/>
      <c r="G43" s="22" t="str">
        <f>IF(D43="","",G42+M43)</f>
        <v/>
      </c>
      <c r="H43" s="22" t="str">
        <f t="shared" ref="H43:I43" si="17">IF(E43="","",H42+N43)</f>
        <v/>
      </c>
      <c r="I43" s="22" t="str">
        <f t="shared" si="17"/>
        <v/>
      </c>
      <c r="J43" s="44" t="str">
        <f t="shared" si="11"/>
        <v/>
      </c>
      <c r="K43" s="45" t="str">
        <f t="shared" si="12"/>
        <v/>
      </c>
      <c r="L43" s="46" t="str">
        <f t="shared" si="13"/>
        <v/>
      </c>
      <c r="M43" s="44" t="str">
        <f t="shared" si="14"/>
        <v/>
      </c>
      <c r="N43" s="45" t="str">
        <f t="shared" si="15"/>
        <v/>
      </c>
      <c r="O43" s="46" t="str">
        <f t="shared" si="16"/>
        <v/>
      </c>
    </row>
    <row r="44" spans="1:18" x14ac:dyDescent="0.4">
      <c r="A44" s="9">
        <v>36</v>
      </c>
      <c r="B44" s="5"/>
      <c r="C44" s="47"/>
      <c r="D44" s="57"/>
      <c r="E44" s="60"/>
      <c r="F44" s="59"/>
      <c r="G44" s="22" t="str">
        <f t="shared" ref="G44:G58" si="18">IF(D44="","",G43+M44)</f>
        <v/>
      </c>
      <c r="H44" s="22" t="str">
        <f t="shared" ref="H44:H58" si="19">IF(E44="","",H43+N44)</f>
        <v/>
      </c>
      <c r="I44" s="22" t="str">
        <f t="shared" ref="I44:I58" si="20">IF(F44="","",I43+O44)</f>
        <v/>
      </c>
      <c r="J44" s="44" t="str">
        <f>IF(G43="","",G43*0.03)</f>
        <v/>
      </c>
      <c r="K44" s="45" t="str">
        <f t="shared" si="12"/>
        <v/>
      </c>
      <c r="L44" s="46" t="str">
        <f t="shared" si="13"/>
        <v/>
      </c>
      <c r="M44" s="44" t="str">
        <f>IF(D44="","",J44*D44)</f>
        <v/>
      </c>
      <c r="N44" s="45" t="str">
        <f t="shared" si="15"/>
        <v/>
      </c>
      <c r="O44" s="46" t="str">
        <f t="shared" si="16"/>
        <v/>
      </c>
    </row>
    <row r="45" spans="1:18" x14ac:dyDescent="0.4">
      <c r="A45" s="9">
        <v>37</v>
      </c>
      <c r="B45" s="5"/>
      <c r="C45" s="47"/>
      <c r="D45" s="57"/>
      <c r="E45" s="58"/>
      <c r="F45" s="59"/>
      <c r="G45" s="22" t="str">
        <f t="shared" si="18"/>
        <v/>
      </c>
      <c r="H45" s="22" t="str">
        <f t="shared" si="19"/>
        <v/>
      </c>
      <c r="I45" s="22" t="str">
        <f t="shared" si="20"/>
        <v/>
      </c>
      <c r="J45" s="44" t="str">
        <f t="shared" si="11"/>
        <v/>
      </c>
      <c r="K45" s="45" t="str">
        <f t="shared" si="12"/>
        <v/>
      </c>
      <c r="L45" s="46" t="str">
        <f t="shared" si="13"/>
        <v/>
      </c>
      <c r="M45" s="44" t="str">
        <f t="shared" si="14"/>
        <v/>
      </c>
      <c r="N45" s="45" t="str">
        <f t="shared" si="15"/>
        <v/>
      </c>
      <c r="O45" s="46" t="str">
        <f t="shared" si="16"/>
        <v/>
      </c>
    </row>
    <row r="46" spans="1:18" x14ac:dyDescent="0.4">
      <c r="A46" s="9">
        <v>38</v>
      </c>
      <c r="B46" s="5"/>
      <c r="C46" s="47"/>
      <c r="D46" s="57"/>
      <c r="E46" s="58"/>
      <c r="F46" s="59"/>
      <c r="G46" s="22" t="str">
        <f t="shared" si="18"/>
        <v/>
      </c>
      <c r="H46" s="22" t="str">
        <f t="shared" si="19"/>
        <v/>
      </c>
      <c r="I46" s="22" t="str">
        <f t="shared" si="20"/>
        <v/>
      </c>
      <c r="J46" s="44" t="str">
        <f t="shared" si="11"/>
        <v/>
      </c>
      <c r="K46" s="45" t="str">
        <f t="shared" si="12"/>
        <v/>
      </c>
      <c r="L46" s="46" t="str">
        <f t="shared" si="13"/>
        <v/>
      </c>
      <c r="M46" s="44" t="str">
        <f t="shared" si="14"/>
        <v/>
      </c>
      <c r="N46" s="45" t="str">
        <f t="shared" si="15"/>
        <v/>
      </c>
      <c r="O46" s="46" t="str">
        <f t="shared" si="16"/>
        <v/>
      </c>
    </row>
    <row r="47" spans="1:18" x14ac:dyDescent="0.4">
      <c r="A47" s="9">
        <v>39</v>
      </c>
      <c r="B47" s="5"/>
      <c r="C47" s="47"/>
      <c r="D47" s="57"/>
      <c r="E47" s="58"/>
      <c r="F47" s="59"/>
      <c r="G47" s="22" t="str">
        <f t="shared" si="18"/>
        <v/>
      </c>
      <c r="H47" s="22" t="str">
        <f t="shared" si="19"/>
        <v/>
      </c>
      <c r="I47" s="22" t="str">
        <f t="shared" si="20"/>
        <v/>
      </c>
      <c r="J47" s="44" t="str">
        <f t="shared" si="11"/>
        <v/>
      </c>
      <c r="K47" s="45" t="str">
        <f t="shared" si="12"/>
        <v/>
      </c>
      <c r="L47" s="46" t="str">
        <f t="shared" si="13"/>
        <v/>
      </c>
      <c r="M47" s="44" t="str">
        <f t="shared" si="14"/>
        <v/>
      </c>
      <c r="N47" s="45" t="str">
        <f t="shared" si="15"/>
        <v/>
      </c>
      <c r="O47" s="46" t="str">
        <f t="shared" si="16"/>
        <v/>
      </c>
    </row>
    <row r="48" spans="1:18" x14ac:dyDescent="0.4">
      <c r="A48" s="9">
        <v>40</v>
      </c>
      <c r="B48" s="5"/>
      <c r="C48" s="47"/>
      <c r="D48" s="57"/>
      <c r="E48" s="58"/>
      <c r="F48" s="59"/>
      <c r="G48" s="22" t="str">
        <f t="shared" si="18"/>
        <v/>
      </c>
      <c r="H48" s="22" t="str">
        <f t="shared" si="19"/>
        <v/>
      </c>
      <c r="I48" s="22" t="str">
        <f t="shared" si="20"/>
        <v/>
      </c>
      <c r="J48" s="44" t="str">
        <f t="shared" si="11"/>
        <v/>
      </c>
      <c r="K48" s="45" t="str">
        <f t="shared" si="12"/>
        <v/>
      </c>
      <c r="L48" s="46" t="str">
        <f t="shared" si="13"/>
        <v/>
      </c>
      <c r="M48" s="44" t="str">
        <f t="shared" si="14"/>
        <v/>
      </c>
      <c r="N48" s="45" t="str">
        <f t="shared" si="15"/>
        <v/>
      </c>
      <c r="O48" s="46" t="str">
        <f t="shared" si="16"/>
        <v/>
      </c>
    </row>
    <row r="49" spans="1:15" x14ac:dyDescent="0.4">
      <c r="A49" s="9">
        <v>41</v>
      </c>
      <c r="B49" s="5"/>
      <c r="C49" s="47"/>
      <c r="D49" s="57"/>
      <c r="E49" s="58"/>
      <c r="F49" s="59"/>
      <c r="G49" s="22" t="str">
        <f t="shared" si="18"/>
        <v/>
      </c>
      <c r="H49" s="22" t="str">
        <f t="shared" si="19"/>
        <v/>
      </c>
      <c r="I49" s="22" t="str">
        <f t="shared" si="20"/>
        <v/>
      </c>
      <c r="J49" s="44" t="str">
        <f t="shared" si="11"/>
        <v/>
      </c>
      <c r="K49" s="45" t="str">
        <f t="shared" si="12"/>
        <v/>
      </c>
      <c r="L49" s="46" t="str">
        <f t="shared" si="13"/>
        <v/>
      </c>
      <c r="M49" s="44" t="str">
        <f t="shared" si="14"/>
        <v/>
      </c>
      <c r="N49" s="45" t="str">
        <f t="shared" si="15"/>
        <v/>
      </c>
      <c r="O49" s="46" t="str">
        <f t="shared" si="16"/>
        <v/>
      </c>
    </row>
    <row r="50" spans="1:15" x14ac:dyDescent="0.4">
      <c r="A50" s="9">
        <v>42</v>
      </c>
      <c r="B50" s="5"/>
      <c r="C50" s="47"/>
      <c r="D50" s="57"/>
      <c r="E50" s="58"/>
      <c r="F50" s="59"/>
      <c r="G50" s="22" t="str">
        <f t="shared" si="18"/>
        <v/>
      </c>
      <c r="H50" s="22" t="str">
        <f t="shared" si="19"/>
        <v/>
      </c>
      <c r="I50" s="22" t="str">
        <f t="shared" si="20"/>
        <v/>
      </c>
      <c r="J50" s="44" t="str">
        <f t="shared" si="11"/>
        <v/>
      </c>
      <c r="K50" s="45" t="str">
        <f t="shared" si="12"/>
        <v/>
      </c>
      <c r="L50" s="46" t="str">
        <f t="shared" si="13"/>
        <v/>
      </c>
      <c r="M50" s="44" t="str">
        <f t="shared" si="14"/>
        <v/>
      </c>
      <c r="N50" s="45" t="str">
        <f t="shared" si="15"/>
        <v/>
      </c>
      <c r="O50" s="46" t="str">
        <f t="shared" si="16"/>
        <v/>
      </c>
    </row>
    <row r="51" spans="1:15" x14ac:dyDescent="0.4">
      <c r="A51" s="9">
        <v>43</v>
      </c>
      <c r="B51" s="5"/>
      <c r="C51" s="47"/>
      <c r="D51" s="57"/>
      <c r="E51" s="58"/>
      <c r="F51" s="80"/>
      <c r="G51" s="22" t="str">
        <f t="shared" si="18"/>
        <v/>
      </c>
      <c r="H51" s="22" t="str">
        <f t="shared" si="19"/>
        <v/>
      </c>
      <c r="I51" s="22" t="str">
        <f t="shared" si="20"/>
        <v/>
      </c>
      <c r="J51" s="44" t="str">
        <f t="shared" si="11"/>
        <v/>
      </c>
      <c r="K51" s="45" t="str">
        <f t="shared" si="12"/>
        <v/>
      </c>
      <c r="L51" s="46" t="str">
        <f t="shared" si="13"/>
        <v/>
      </c>
      <c r="M51" s="44" t="str">
        <f t="shared" si="14"/>
        <v/>
      </c>
      <c r="N51" s="45" t="str">
        <f t="shared" si="15"/>
        <v/>
      </c>
      <c r="O51" s="46" t="str">
        <f t="shared" si="16"/>
        <v/>
      </c>
    </row>
    <row r="52" spans="1:15" x14ac:dyDescent="0.4">
      <c r="A52" s="9">
        <v>44</v>
      </c>
      <c r="B52" s="5"/>
      <c r="C52" s="47"/>
      <c r="D52" s="57"/>
      <c r="E52" s="58"/>
      <c r="F52" s="59"/>
      <c r="G52" s="22" t="str">
        <f t="shared" si="18"/>
        <v/>
      </c>
      <c r="H52" s="22" t="str">
        <f t="shared" si="19"/>
        <v/>
      </c>
      <c r="I52" s="22" t="str">
        <f t="shared" si="20"/>
        <v/>
      </c>
      <c r="J52" s="44" t="str">
        <f t="shared" si="11"/>
        <v/>
      </c>
      <c r="K52" s="45" t="str">
        <f t="shared" si="12"/>
        <v/>
      </c>
      <c r="L52" s="46" t="str">
        <f t="shared" si="13"/>
        <v/>
      </c>
      <c r="M52" s="44" t="str">
        <f t="shared" si="14"/>
        <v/>
      </c>
      <c r="N52" s="45" t="str">
        <f t="shared" si="15"/>
        <v/>
      </c>
      <c r="O52" s="46" t="str">
        <f t="shared" si="16"/>
        <v/>
      </c>
    </row>
    <row r="53" spans="1:15" x14ac:dyDescent="0.4">
      <c r="A53" s="9">
        <v>45</v>
      </c>
      <c r="B53" s="5"/>
      <c r="C53" s="47"/>
      <c r="D53" s="57"/>
      <c r="E53" s="58"/>
      <c r="F53" s="59"/>
      <c r="G53" s="22" t="str">
        <f t="shared" si="18"/>
        <v/>
      </c>
      <c r="H53" s="22" t="str">
        <f t="shared" si="19"/>
        <v/>
      </c>
      <c r="I53" s="22" t="str">
        <f t="shared" si="20"/>
        <v/>
      </c>
      <c r="J53" s="44" t="str">
        <f t="shared" si="11"/>
        <v/>
      </c>
      <c r="K53" s="45" t="str">
        <f t="shared" si="12"/>
        <v/>
      </c>
      <c r="L53" s="46" t="str">
        <f t="shared" si="13"/>
        <v/>
      </c>
      <c r="M53" s="44" t="str">
        <f t="shared" si="14"/>
        <v/>
      </c>
      <c r="N53" s="45" t="str">
        <f t="shared" si="15"/>
        <v/>
      </c>
      <c r="O53" s="46" t="str">
        <f t="shared" si="16"/>
        <v/>
      </c>
    </row>
    <row r="54" spans="1:15" x14ac:dyDescent="0.4">
      <c r="A54" s="9">
        <v>46</v>
      </c>
      <c r="B54" s="5"/>
      <c r="C54" s="47"/>
      <c r="D54" s="57"/>
      <c r="E54" s="58"/>
      <c r="F54" s="59"/>
      <c r="G54" s="22" t="str">
        <f t="shared" si="18"/>
        <v/>
      </c>
      <c r="H54" s="22" t="str">
        <f t="shared" si="19"/>
        <v/>
      </c>
      <c r="I54" s="22" t="str">
        <f t="shared" si="20"/>
        <v/>
      </c>
      <c r="J54" s="44" t="str">
        <f t="shared" si="11"/>
        <v/>
      </c>
      <c r="K54" s="45" t="str">
        <f t="shared" si="12"/>
        <v/>
      </c>
      <c r="L54" s="46" t="str">
        <f t="shared" si="13"/>
        <v/>
      </c>
      <c r="M54" s="44" t="str">
        <f t="shared" si="14"/>
        <v/>
      </c>
      <c r="N54" s="45" t="str">
        <f t="shared" si="15"/>
        <v/>
      </c>
      <c r="O54" s="46" t="str">
        <f t="shared" si="16"/>
        <v/>
      </c>
    </row>
    <row r="55" spans="1:15" x14ac:dyDescent="0.4">
      <c r="A55" s="9">
        <v>47</v>
      </c>
      <c r="B55" s="5"/>
      <c r="C55" s="47"/>
      <c r="D55" s="57"/>
      <c r="E55" s="58"/>
      <c r="F55" s="59"/>
      <c r="G55" s="22" t="str">
        <f t="shared" si="18"/>
        <v/>
      </c>
      <c r="H55" s="22" t="str">
        <f t="shared" si="19"/>
        <v/>
      </c>
      <c r="I55" s="22" t="str">
        <f t="shared" si="20"/>
        <v/>
      </c>
      <c r="J55" s="44" t="str">
        <f t="shared" si="11"/>
        <v/>
      </c>
      <c r="K55" s="45" t="str">
        <f t="shared" si="12"/>
        <v/>
      </c>
      <c r="L55" s="46" t="str">
        <f t="shared" si="13"/>
        <v/>
      </c>
      <c r="M55" s="44" t="str">
        <f t="shared" si="14"/>
        <v/>
      </c>
      <c r="N55" s="45" t="str">
        <f t="shared" si="15"/>
        <v/>
      </c>
      <c r="O55" s="46" t="str">
        <f t="shared" si="16"/>
        <v/>
      </c>
    </row>
    <row r="56" spans="1:15" x14ac:dyDescent="0.4">
      <c r="A56" s="9">
        <v>48</v>
      </c>
      <c r="B56" s="5"/>
      <c r="C56" s="47"/>
      <c r="D56" s="57"/>
      <c r="E56" s="58"/>
      <c r="F56" s="59"/>
      <c r="G56" s="22" t="str">
        <f t="shared" si="18"/>
        <v/>
      </c>
      <c r="H56" s="22" t="str">
        <f t="shared" si="19"/>
        <v/>
      </c>
      <c r="I56" s="22" t="str">
        <f t="shared" si="20"/>
        <v/>
      </c>
      <c r="J56" s="44" t="str">
        <f t="shared" si="11"/>
        <v/>
      </c>
      <c r="K56" s="45" t="str">
        <f t="shared" si="12"/>
        <v/>
      </c>
      <c r="L56" s="46" t="str">
        <f t="shared" si="13"/>
        <v/>
      </c>
      <c r="M56" s="44" t="str">
        <f t="shared" si="14"/>
        <v/>
      </c>
      <c r="N56" s="45" t="str">
        <f t="shared" si="15"/>
        <v/>
      </c>
      <c r="O56" s="46" t="str">
        <f t="shared" si="16"/>
        <v/>
      </c>
    </row>
    <row r="57" spans="1:15" x14ac:dyDescent="0.4">
      <c r="A57" s="9">
        <v>49</v>
      </c>
      <c r="B57" s="5"/>
      <c r="C57" s="47"/>
      <c r="D57" s="57"/>
      <c r="E57" s="58"/>
      <c r="F57" s="59"/>
      <c r="G57" s="22" t="str">
        <f t="shared" si="18"/>
        <v/>
      </c>
      <c r="H57" s="22" t="str">
        <f t="shared" si="19"/>
        <v/>
      </c>
      <c r="I57" s="22" t="str">
        <f t="shared" si="20"/>
        <v/>
      </c>
      <c r="J57" s="44" t="str">
        <f t="shared" si="11"/>
        <v/>
      </c>
      <c r="K57" s="45" t="str">
        <f t="shared" si="12"/>
        <v/>
      </c>
      <c r="L57" s="46" t="str">
        <f t="shared" si="13"/>
        <v/>
      </c>
      <c r="M57" s="44" t="str">
        <f t="shared" si="14"/>
        <v/>
      </c>
      <c r="N57" s="45" t="str">
        <f t="shared" si="15"/>
        <v/>
      </c>
      <c r="O57" s="46" t="str">
        <f t="shared" si="16"/>
        <v/>
      </c>
    </row>
    <row r="58" spans="1:15" ht="19.5" thickBot="1" x14ac:dyDescent="0.45">
      <c r="A58" s="9">
        <v>50</v>
      </c>
      <c r="B58" s="6"/>
      <c r="C58" s="51"/>
      <c r="D58" s="61"/>
      <c r="E58" s="62"/>
      <c r="F58" s="63"/>
      <c r="G58" s="22" t="str">
        <f t="shared" si="18"/>
        <v/>
      </c>
      <c r="H58" s="22" t="str">
        <f t="shared" si="19"/>
        <v/>
      </c>
      <c r="I58" s="22" t="str">
        <f t="shared" si="20"/>
        <v/>
      </c>
      <c r="J58" s="44" t="str">
        <f t="shared" si="11"/>
        <v/>
      </c>
      <c r="K58" s="45" t="str">
        <f t="shared" si="12"/>
        <v/>
      </c>
      <c r="L58" s="46" t="str">
        <f t="shared" si="13"/>
        <v/>
      </c>
      <c r="M58" s="44" t="str">
        <f t="shared" si="14"/>
        <v/>
      </c>
      <c r="N58" s="45" t="str">
        <f t="shared" si="15"/>
        <v/>
      </c>
      <c r="O58" s="46" t="str">
        <f t="shared" si="16"/>
        <v/>
      </c>
    </row>
    <row r="59" spans="1:15" ht="19.5" thickBot="1" x14ac:dyDescent="0.45">
      <c r="A59" s="9"/>
      <c r="B59" s="95" t="s">
        <v>5</v>
      </c>
      <c r="C59" s="96"/>
      <c r="D59" s="7">
        <f>COUNTIF(D9:D58,1.27)</f>
        <v>18</v>
      </c>
      <c r="E59" s="7">
        <f>COUNTIF(E9:E58,1.5)</f>
        <v>15</v>
      </c>
      <c r="F59" s="8">
        <f>COUNTIF(F9:F58,2)</f>
        <v>13</v>
      </c>
      <c r="G59" s="70" t="e">
        <f>M59+G8</f>
        <v>#VALUE!</v>
      </c>
      <c r="H59" s="71">
        <f>N59+H8</f>
        <v>176628.00331833336</v>
      </c>
      <c r="I59" s="72">
        <f>O59+I8</f>
        <v>183161.80713641996</v>
      </c>
      <c r="J59" s="67" t="s">
        <v>33</v>
      </c>
      <c r="K59" s="68">
        <f>B58-B9</f>
        <v>-44280</v>
      </c>
      <c r="L59" s="69" t="s">
        <v>34</v>
      </c>
      <c r="M59" s="81" t="e">
        <f>SUM(M9:M58)</f>
        <v>#VALUE!</v>
      </c>
      <c r="N59" s="82">
        <f>SUM(N9:N58)</f>
        <v>76628.003318333343</v>
      </c>
      <c r="O59" s="83">
        <f>SUM(O9:O58)</f>
        <v>83161.807136419957</v>
      </c>
    </row>
    <row r="60" spans="1:15" ht="19.5" thickBot="1" x14ac:dyDescent="0.45">
      <c r="A60" s="9"/>
      <c r="B60" s="89" t="s">
        <v>6</v>
      </c>
      <c r="C60" s="90"/>
      <c r="D60" s="7">
        <f>COUNTIF(D9:D58,-1)</f>
        <v>0</v>
      </c>
      <c r="E60" s="7">
        <f>COUNTIF(E9:E58,-1)</f>
        <v>3</v>
      </c>
      <c r="F60" s="8">
        <f>COUNTIF(F9:F58,-1)</f>
        <v>5</v>
      </c>
      <c r="G60" s="87" t="s">
        <v>32</v>
      </c>
      <c r="H60" s="88"/>
      <c r="I60" s="94"/>
      <c r="J60" s="87" t="s">
        <v>35</v>
      </c>
      <c r="K60" s="88"/>
      <c r="L60" s="94"/>
      <c r="M60" s="9"/>
      <c r="N60" s="3"/>
      <c r="O60" s="4"/>
    </row>
    <row r="61" spans="1:15" ht="19.5" thickBot="1" x14ac:dyDescent="0.45">
      <c r="A61" s="9"/>
      <c r="B61" s="89" t="s">
        <v>37</v>
      </c>
      <c r="C61" s="90"/>
      <c r="D61" s="7">
        <f>COUNTIF(D9:D58,0)</f>
        <v>0</v>
      </c>
      <c r="E61" s="7">
        <f>COUNTIF(E9:E58,0)</f>
        <v>0</v>
      </c>
      <c r="F61" s="7">
        <f>COUNTIF(F9:F58,0)</f>
        <v>0</v>
      </c>
      <c r="G61" s="76" t="e">
        <f>G59/G8</f>
        <v>#VALUE!</v>
      </c>
      <c r="H61" s="77">
        <f t="shared" ref="H61" si="21">H59/H8</f>
        <v>1.7662800331833335</v>
      </c>
      <c r="I61" s="78">
        <f>I59/I8</f>
        <v>1.8316180713641996</v>
      </c>
      <c r="J61" s="65" t="e">
        <f>(G61-100%)*30/K59</f>
        <v>#VALUE!</v>
      </c>
      <c r="K61" s="65">
        <f>(H61-100%)*30/K59</f>
        <v>-5.1915991408084926E-4</v>
      </c>
      <c r="L61" s="66">
        <f>(I61-100%)*30/K59</f>
        <v>-5.6342687761802134E-4</v>
      </c>
      <c r="M61" s="10"/>
      <c r="N61" s="2"/>
      <c r="O61" s="11"/>
    </row>
    <row r="62" spans="1:15" ht="19.5" thickBot="1" x14ac:dyDescent="0.45">
      <c r="A62" s="3"/>
      <c r="B62" s="87" t="s">
        <v>4</v>
      </c>
      <c r="C62" s="88"/>
      <c r="D62" s="79">
        <f t="shared" ref="D62:E62" si="22">D59/(D59+D60+D61)</f>
        <v>1</v>
      </c>
      <c r="E62" s="74">
        <f t="shared" si="22"/>
        <v>0.83333333333333337</v>
      </c>
      <c r="F62" s="75">
        <f>F59/(F59+F60+F61)</f>
        <v>0.72222222222222221</v>
      </c>
    </row>
    <row r="64" spans="1:15" x14ac:dyDescent="0.4">
      <c r="D64" s="73"/>
      <c r="E64" s="73"/>
      <c r="F64" s="73"/>
    </row>
  </sheetData>
  <mergeCells count="11">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2:P581"/>
  <sheetViews>
    <sheetView topLeftCell="A537" zoomScale="80" zoomScaleNormal="80" workbookViewId="0">
      <selection activeCell="A581" sqref="A581"/>
    </sheetView>
  </sheetViews>
  <sheetFormatPr defaultColWidth="8.125" defaultRowHeight="14.25" x14ac:dyDescent="0.4"/>
  <cols>
    <col min="1" max="1" width="6.625" style="53" customWidth="1"/>
    <col min="2" max="2" width="9.5" style="52" customWidth="1"/>
    <col min="3" max="9" width="8.125" style="52"/>
    <col min="10" max="10" width="6.875" style="52" customWidth="1"/>
    <col min="11" max="14" width="8.125" style="52"/>
    <col min="15" max="15" width="6.625" style="53" customWidth="1"/>
    <col min="16" max="16" width="7.25" style="52" customWidth="1"/>
    <col min="17" max="270" width="8.125" style="52"/>
    <col min="271" max="271" width="6.625" style="52" customWidth="1"/>
    <col min="272" max="272" width="7.25" style="52" customWidth="1"/>
    <col min="273" max="526" width="8.125" style="52"/>
    <col min="527" max="527" width="6.625" style="52" customWidth="1"/>
    <col min="528" max="528" width="7.25" style="52" customWidth="1"/>
    <col min="529" max="782" width="8.125" style="52"/>
    <col min="783" max="783" width="6.625" style="52" customWidth="1"/>
    <col min="784" max="784" width="7.25" style="52" customWidth="1"/>
    <col min="785" max="1038" width="8.125" style="52"/>
    <col min="1039" max="1039" width="6.625" style="52" customWidth="1"/>
    <col min="1040" max="1040" width="7.25" style="52" customWidth="1"/>
    <col min="1041" max="1294" width="8.125" style="52"/>
    <col min="1295" max="1295" width="6.625" style="52" customWidth="1"/>
    <col min="1296" max="1296" width="7.25" style="52" customWidth="1"/>
    <col min="1297" max="1550" width="8.125" style="52"/>
    <col min="1551" max="1551" width="6.625" style="52" customWidth="1"/>
    <col min="1552" max="1552" width="7.25" style="52" customWidth="1"/>
    <col min="1553" max="1806" width="8.125" style="52"/>
    <col min="1807" max="1807" width="6.625" style="52" customWidth="1"/>
    <col min="1808" max="1808" width="7.25" style="52" customWidth="1"/>
    <col min="1809" max="2062" width="8.125" style="52"/>
    <col min="2063" max="2063" width="6.625" style="52" customWidth="1"/>
    <col min="2064" max="2064" width="7.25" style="52" customWidth="1"/>
    <col min="2065" max="2318" width="8.125" style="52"/>
    <col min="2319" max="2319" width="6.625" style="52" customWidth="1"/>
    <col min="2320" max="2320" width="7.25" style="52" customWidth="1"/>
    <col min="2321" max="2574" width="8.125" style="52"/>
    <col min="2575" max="2575" width="6.625" style="52" customWidth="1"/>
    <col min="2576" max="2576" width="7.25" style="52" customWidth="1"/>
    <col min="2577" max="2830" width="8.125" style="52"/>
    <col min="2831" max="2831" width="6.625" style="52" customWidth="1"/>
    <col min="2832" max="2832" width="7.25" style="52" customWidth="1"/>
    <col min="2833" max="3086" width="8.125" style="52"/>
    <col min="3087" max="3087" width="6.625" style="52" customWidth="1"/>
    <col min="3088" max="3088" width="7.25" style="52" customWidth="1"/>
    <col min="3089" max="3342" width="8.125" style="52"/>
    <col min="3343" max="3343" width="6.625" style="52" customWidth="1"/>
    <col min="3344" max="3344" width="7.25" style="52" customWidth="1"/>
    <col min="3345" max="3598" width="8.125" style="52"/>
    <col min="3599" max="3599" width="6.625" style="52" customWidth="1"/>
    <col min="3600" max="3600" width="7.25" style="52" customWidth="1"/>
    <col min="3601" max="3854" width="8.125" style="52"/>
    <col min="3855" max="3855" width="6.625" style="52" customWidth="1"/>
    <col min="3856" max="3856" width="7.25" style="52" customWidth="1"/>
    <col min="3857" max="4110" width="8.125" style="52"/>
    <col min="4111" max="4111" width="6.625" style="52" customWidth="1"/>
    <col min="4112" max="4112" width="7.25" style="52" customWidth="1"/>
    <col min="4113" max="4366" width="8.125" style="52"/>
    <col min="4367" max="4367" width="6.625" style="52" customWidth="1"/>
    <col min="4368" max="4368" width="7.25" style="52" customWidth="1"/>
    <col min="4369" max="4622" width="8.125" style="52"/>
    <col min="4623" max="4623" width="6.625" style="52" customWidth="1"/>
    <col min="4624" max="4624" width="7.25" style="52" customWidth="1"/>
    <col min="4625" max="4878" width="8.125" style="52"/>
    <col min="4879" max="4879" width="6.625" style="52" customWidth="1"/>
    <col min="4880" max="4880" width="7.25" style="52" customWidth="1"/>
    <col min="4881" max="5134" width="8.125" style="52"/>
    <col min="5135" max="5135" width="6.625" style="52" customWidth="1"/>
    <col min="5136" max="5136" width="7.25" style="52" customWidth="1"/>
    <col min="5137" max="5390" width="8.125" style="52"/>
    <col min="5391" max="5391" width="6.625" style="52" customWidth="1"/>
    <col min="5392" max="5392" width="7.25" style="52" customWidth="1"/>
    <col min="5393" max="5646" width="8.125" style="52"/>
    <col min="5647" max="5647" width="6.625" style="52" customWidth="1"/>
    <col min="5648" max="5648" width="7.25" style="52" customWidth="1"/>
    <col min="5649" max="5902" width="8.125" style="52"/>
    <col min="5903" max="5903" width="6.625" style="52" customWidth="1"/>
    <col min="5904" max="5904" width="7.25" style="52" customWidth="1"/>
    <col min="5905" max="6158" width="8.125" style="52"/>
    <col min="6159" max="6159" width="6.625" style="52" customWidth="1"/>
    <col min="6160" max="6160" width="7.25" style="52" customWidth="1"/>
    <col min="6161" max="6414" width="8.125" style="52"/>
    <col min="6415" max="6415" width="6.625" style="52" customWidth="1"/>
    <col min="6416" max="6416" width="7.25" style="52" customWidth="1"/>
    <col min="6417" max="6670" width="8.125" style="52"/>
    <col min="6671" max="6671" width="6.625" style="52" customWidth="1"/>
    <col min="6672" max="6672" width="7.25" style="52" customWidth="1"/>
    <col min="6673" max="6926" width="8.125" style="52"/>
    <col min="6927" max="6927" width="6.625" style="52" customWidth="1"/>
    <col min="6928" max="6928" width="7.25" style="52" customWidth="1"/>
    <col min="6929" max="7182" width="8.125" style="52"/>
    <col min="7183" max="7183" width="6.625" style="52" customWidth="1"/>
    <col min="7184" max="7184" width="7.25" style="52" customWidth="1"/>
    <col min="7185" max="7438" width="8.125" style="52"/>
    <col min="7439" max="7439" width="6.625" style="52" customWidth="1"/>
    <col min="7440" max="7440" width="7.25" style="52" customWidth="1"/>
    <col min="7441" max="7694" width="8.125" style="52"/>
    <col min="7695" max="7695" width="6.625" style="52" customWidth="1"/>
    <col min="7696" max="7696" width="7.25" style="52" customWidth="1"/>
    <col min="7697" max="7950" width="8.125" style="52"/>
    <col min="7951" max="7951" width="6.625" style="52" customWidth="1"/>
    <col min="7952" max="7952" width="7.25" style="52" customWidth="1"/>
    <col min="7953" max="8206" width="8.125" style="52"/>
    <col min="8207" max="8207" width="6.625" style="52" customWidth="1"/>
    <col min="8208" max="8208" width="7.25" style="52" customWidth="1"/>
    <col min="8209" max="8462" width="8.125" style="52"/>
    <col min="8463" max="8463" width="6.625" style="52" customWidth="1"/>
    <col min="8464" max="8464" width="7.25" style="52" customWidth="1"/>
    <col min="8465" max="8718" width="8.125" style="52"/>
    <col min="8719" max="8719" width="6.625" style="52" customWidth="1"/>
    <col min="8720" max="8720" width="7.25" style="52" customWidth="1"/>
    <col min="8721" max="8974" width="8.125" style="52"/>
    <col min="8975" max="8975" width="6.625" style="52" customWidth="1"/>
    <col min="8976" max="8976" width="7.25" style="52" customWidth="1"/>
    <col min="8977" max="9230" width="8.125" style="52"/>
    <col min="9231" max="9231" width="6.625" style="52" customWidth="1"/>
    <col min="9232" max="9232" width="7.25" style="52" customWidth="1"/>
    <col min="9233" max="9486" width="8.125" style="52"/>
    <col min="9487" max="9487" width="6.625" style="52" customWidth="1"/>
    <col min="9488" max="9488" width="7.25" style="52" customWidth="1"/>
    <col min="9489" max="9742" width="8.125" style="52"/>
    <col min="9743" max="9743" width="6.625" style="52" customWidth="1"/>
    <col min="9744" max="9744" width="7.25" style="52" customWidth="1"/>
    <col min="9745" max="9998" width="8.125" style="52"/>
    <col min="9999" max="9999" width="6.625" style="52" customWidth="1"/>
    <col min="10000" max="10000" width="7.25" style="52" customWidth="1"/>
    <col min="10001" max="10254" width="8.125" style="52"/>
    <col min="10255" max="10255" width="6.625" style="52" customWidth="1"/>
    <col min="10256" max="10256" width="7.25" style="52" customWidth="1"/>
    <col min="10257" max="10510" width="8.125" style="52"/>
    <col min="10511" max="10511" width="6.625" style="52" customWidth="1"/>
    <col min="10512" max="10512" width="7.25" style="52" customWidth="1"/>
    <col min="10513" max="10766" width="8.125" style="52"/>
    <col min="10767" max="10767" width="6.625" style="52" customWidth="1"/>
    <col min="10768" max="10768" width="7.25" style="52" customWidth="1"/>
    <col min="10769" max="11022" width="8.125" style="52"/>
    <col min="11023" max="11023" width="6.625" style="52" customWidth="1"/>
    <col min="11024" max="11024" width="7.25" style="52" customWidth="1"/>
    <col min="11025" max="11278" width="8.125" style="52"/>
    <col min="11279" max="11279" width="6.625" style="52" customWidth="1"/>
    <col min="11280" max="11280" width="7.25" style="52" customWidth="1"/>
    <col min="11281" max="11534" width="8.125" style="52"/>
    <col min="11535" max="11535" width="6.625" style="52" customWidth="1"/>
    <col min="11536" max="11536" width="7.25" style="52" customWidth="1"/>
    <col min="11537" max="11790" width="8.125" style="52"/>
    <col min="11791" max="11791" width="6.625" style="52" customWidth="1"/>
    <col min="11792" max="11792" width="7.25" style="52" customWidth="1"/>
    <col min="11793" max="12046" width="8.125" style="52"/>
    <col min="12047" max="12047" width="6.625" style="52" customWidth="1"/>
    <col min="12048" max="12048" width="7.25" style="52" customWidth="1"/>
    <col min="12049" max="12302" width="8.125" style="52"/>
    <col min="12303" max="12303" width="6.625" style="52" customWidth="1"/>
    <col min="12304" max="12304" width="7.25" style="52" customWidth="1"/>
    <col min="12305" max="12558" width="8.125" style="52"/>
    <col min="12559" max="12559" width="6.625" style="52" customWidth="1"/>
    <col min="12560" max="12560" width="7.25" style="52" customWidth="1"/>
    <col min="12561" max="12814" width="8.125" style="52"/>
    <col min="12815" max="12815" width="6.625" style="52" customWidth="1"/>
    <col min="12816" max="12816" width="7.25" style="52" customWidth="1"/>
    <col min="12817" max="13070" width="8.125" style="52"/>
    <col min="13071" max="13071" width="6.625" style="52" customWidth="1"/>
    <col min="13072" max="13072" width="7.25" style="52" customWidth="1"/>
    <col min="13073" max="13326" width="8.125" style="52"/>
    <col min="13327" max="13327" width="6.625" style="52" customWidth="1"/>
    <col min="13328" max="13328" width="7.25" style="52" customWidth="1"/>
    <col min="13329" max="13582" width="8.125" style="52"/>
    <col min="13583" max="13583" width="6.625" style="52" customWidth="1"/>
    <col min="13584" max="13584" width="7.25" style="52" customWidth="1"/>
    <col min="13585" max="13838" width="8.125" style="52"/>
    <col min="13839" max="13839" width="6.625" style="52" customWidth="1"/>
    <col min="13840" max="13840" width="7.25" style="52" customWidth="1"/>
    <col min="13841" max="14094" width="8.125" style="52"/>
    <col min="14095" max="14095" width="6.625" style="52" customWidth="1"/>
    <col min="14096" max="14096" width="7.25" style="52" customWidth="1"/>
    <col min="14097" max="14350" width="8.125" style="52"/>
    <col min="14351" max="14351" width="6.625" style="52" customWidth="1"/>
    <col min="14352" max="14352" width="7.25" style="52" customWidth="1"/>
    <col min="14353" max="14606" width="8.125" style="52"/>
    <col min="14607" max="14607" width="6.625" style="52" customWidth="1"/>
    <col min="14608" max="14608" width="7.25" style="52" customWidth="1"/>
    <col min="14609" max="14862" width="8.125" style="52"/>
    <col min="14863" max="14863" width="6.625" style="52" customWidth="1"/>
    <col min="14864" max="14864" width="7.25" style="52" customWidth="1"/>
    <col min="14865" max="15118" width="8.125" style="52"/>
    <col min="15119" max="15119" width="6.625" style="52" customWidth="1"/>
    <col min="15120" max="15120" width="7.25" style="52" customWidth="1"/>
    <col min="15121" max="15374" width="8.125" style="52"/>
    <col min="15375" max="15375" width="6.625" style="52" customWidth="1"/>
    <col min="15376" max="15376" width="7.25" style="52" customWidth="1"/>
    <col min="15377" max="15630" width="8.125" style="52"/>
    <col min="15631" max="15631" width="6.625" style="52" customWidth="1"/>
    <col min="15632" max="15632" width="7.25" style="52" customWidth="1"/>
    <col min="15633" max="15886" width="8.125" style="52"/>
    <col min="15887" max="15887" width="6.625" style="52" customWidth="1"/>
    <col min="15888" max="15888" width="7.25" style="52" customWidth="1"/>
    <col min="15889" max="16142" width="8.125" style="52"/>
    <col min="16143" max="16143" width="6.625" style="52" customWidth="1"/>
    <col min="16144" max="16144" width="7.25" style="52" customWidth="1"/>
    <col min="16145" max="16384" width="8.125" style="52"/>
  </cols>
  <sheetData>
    <row r="2" spans="2:4" x14ac:dyDescent="0.4">
      <c r="B2" s="84">
        <v>44639</v>
      </c>
      <c r="C2" s="52" t="s">
        <v>39</v>
      </c>
    </row>
    <row r="5" spans="2:4" x14ac:dyDescent="0.4">
      <c r="D5" s="85"/>
    </row>
    <row r="8" spans="2:4" x14ac:dyDescent="0.4">
      <c r="B8" s="84"/>
    </row>
    <row r="12" spans="2:4" x14ac:dyDescent="0.4">
      <c r="B12" s="84" t="s">
        <v>40</v>
      </c>
    </row>
    <row r="38" spans="2:16" x14ac:dyDescent="0.4">
      <c r="P38" s="52" t="s">
        <v>38</v>
      </c>
    </row>
    <row r="40" spans="2:16" x14ac:dyDescent="0.4">
      <c r="B40" s="53"/>
      <c r="C40" s="53"/>
      <c r="D40" s="53"/>
      <c r="E40" s="53"/>
    </row>
    <row r="42" spans="2:16" x14ac:dyDescent="0.4">
      <c r="B42" s="84">
        <v>44640</v>
      </c>
      <c r="C42" s="52" t="s">
        <v>41</v>
      </c>
    </row>
    <row r="67" spans="2:2" x14ac:dyDescent="0.4">
      <c r="B67" s="52" t="s">
        <v>42</v>
      </c>
    </row>
    <row r="91" spans="2:2" x14ac:dyDescent="0.4">
      <c r="B91" s="52" t="s">
        <v>43</v>
      </c>
    </row>
    <row r="92" spans="2:2" x14ac:dyDescent="0.4">
      <c r="B92" s="52" t="s">
        <v>44</v>
      </c>
    </row>
    <row r="116" spans="2:2" x14ac:dyDescent="0.4">
      <c r="B116" s="52" t="s">
        <v>45</v>
      </c>
    </row>
    <row r="157" spans="2:2" x14ac:dyDescent="0.4">
      <c r="B157" s="52" t="s">
        <v>46</v>
      </c>
    </row>
    <row r="199" spans="2:2" x14ac:dyDescent="0.4">
      <c r="B199" s="52" t="s">
        <v>47</v>
      </c>
    </row>
    <row r="242" spans="2:2" x14ac:dyDescent="0.4">
      <c r="B242" s="52" t="s">
        <v>48</v>
      </c>
    </row>
    <row r="286" spans="2:2" x14ac:dyDescent="0.4">
      <c r="B286" s="52" t="s">
        <v>49</v>
      </c>
    </row>
    <row r="327" spans="1:2" x14ac:dyDescent="0.4">
      <c r="A327" s="86" t="s">
        <v>50</v>
      </c>
      <c r="B327" s="52" t="s">
        <v>51</v>
      </c>
    </row>
    <row r="364" spans="1:2" x14ac:dyDescent="0.4">
      <c r="A364" s="53" t="s">
        <v>50</v>
      </c>
      <c r="B364" s="52" t="s">
        <v>52</v>
      </c>
    </row>
    <row r="400" spans="1:1" x14ac:dyDescent="0.4">
      <c r="A400" s="86" t="s">
        <v>53</v>
      </c>
    </row>
    <row r="401" spans="1:1" x14ac:dyDescent="0.4">
      <c r="A401" s="86"/>
    </row>
    <row r="432" spans="1:1" x14ac:dyDescent="0.4">
      <c r="A432" s="86" t="s">
        <v>54</v>
      </c>
    </row>
    <row r="466" spans="1:4" x14ac:dyDescent="0.4">
      <c r="A466" s="53" t="s">
        <v>55</v>
      </c>
      <c r="B466" s="53"/>
      <c r="C466" s="53"/>
      <c r="D466" s="53"/>
    </row>
    <row r="502" spans="1:1" x14ac:dyDescent="0.4">
      <c r="A502" s="53" t="s">
        <v>56</v>
      </c>
    </row>
    <row r="541" spans="1:1" x14ac:dyDescent="0.4">
      <c r="A541" s="53" t="s">
        <v>57</v>
      </c>
    </row>
    <row r="581" spans="1:1" x14ac:dyDescent="0.4">
      <c r="A581" s="53" t="s">
        <v>58</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29"/>
  <sheetViews>
    <sheetView tabSelected="1" zoomScale="145" zoomScaleSheetLayoutView="100" workbookViewId="0">
      <selection activeCell="A22" sqref="A22:J29"/>
    </sheetView>
  </sheetViews>
  <sheetFormatPr defaultColWidth="8.125" defaultRowHeight="13.5" x14ac:dyDescent="0.4"/>
  <cols>
    <col min="1" max="16384" width="8.125" style="52"/>
  </cols>
  <sheetData>
    <row r="1" spans="1:10" x14ac:dyDescent="0.4">
      <c r="A1" s="52" t="s">
        <v>28</v>
      </c>
    </row>
    <row r="2" spans="1:10" x14ac:dyDescent="0.4">
      <c r="A2" s="97" t="s">
        <v>59</v>
      </c>
      <c r="B2" s="98"/>
      <c r="C2" s="98"/>
      <c r="D2" s="98"/>
      <c r="E2" s="98"/>
      <c r="F2" s="98"/>
      <c r="G2" s="98"/>
      <c r="H2" s="98"/>
      <c r="I2" s="98"/>
      <c r="J2" s="98"/>
    </row>
    <row r="3" spans="1:10" x14ac:dyDescent="0.4">
      <c r="A3" s="98"/>
      <c r="B3" s="98"/>
      <c r="C3" s="98"/>
      <c r="D3" s="98"/>
      <c r="E3" s="98"/>
      <c r="F3" s="98"/>
      <c r="G3" s="98"/>
      <c r="H3" s="98"/>
      <c r="I3" s="98"/>
      <c r="J3" s="98"/>
    </row>
    <row r="4" spans="1:10" x14ac:dyDescent="0.4">
      <c r="A4" s="98"/>
      <c r="B4" s="98"/>
      <c r="C4" s="98"/>
      <c r="D4" s="98"/>
      <c r="E4" s="98"/>
      <c r="F4" s="98"/>
      <c r="G4" s="98"/>
      <c r="H4" s="98"/>
      <c r="I4" s="98"/>
      <c r="J4" s="98"/>
    </row>
    <row r="5" spans="1:10" x14ac:dyDescent="0.4">
      <c r="A5" s="98"/>
      <c r="B5" s="98"/>
      <c r="C5" s="98"/>
      <c r="D5" s="98"/>
      <c r="E5" s="98"/>
      <c r="F5" s="98"/>
      <c r="G5" s="98"/>
      <c r="H5" s="98"/>
      <c r="I5" s="98"/>
      <c r="J5" s="98"/>
    </row>
    <row r="6" spans="1:10" x14ac:dyDescent="0.4">
      <c r="A6" s="98"/>
      <c r="B6" s="98"/>
      <c r="C6" s="98"/>
      <c r="D6" s="98"/>
      <c r="E6" s="98"/>
      <c r="F6" s="98"/>
      <c r="G6" s="98"/>
      <c r="H6" s="98"/>
      <c r="I6" s="98"/>
      <c r="J6" s="98"/>
    </row>
    <row r="7" spans="1:10" x14ac:dyDescent="0.4">
      <c r="A7" s="98"/>
      <c r="B7" s="98"/>
      <c r="C7" s="98"/>
      <c r="D7" s="98"/>
      <c r="E7" s="98"/>
      <c r="F7" s="98"/>
      <c r="G7" s="98"/>
      <c r="H7" s="98"/>
      <c r="I7" s="98"/>
      <c r="J7" s="98"/>
    </row>
    <row r="8" spans="1:10" x14ac:dyDescent="0.4">
      <c r="A8" s="98"/>
      <c r="B8" s="98"/>
      <c r="C8" s="98"/>
      <c r="D8" s="98"/>
      <c r="E8" s="98"/>
      <c r="F8" s="98"/>
      <c r="G8" s="98"/>
      <c r="H8" s="98"/>
      <c r="I8" s="98"/>
      <c r="J8" s="98"/>
    </row>
    <row r="9" spans="1:10" x14ac:dyDescent="0.4">
      <c r="A9" s="98"/>
      <c r="B9" s="98"/>
      <c r="C9" s="98"/>
      <c r="D9" s="98"/>
      <c r="E9" s="98"/>
      <c r="F9" s="98"/>
      <c r="G9" s="98"/>
      <c r="H9" s="98"/>
      <c r="I9" s="98"/>
      <c r="J9" s="98"/>
    </row>
    <row r="11" spans="1:10" x14ac:dyDescent="0.4">
      <c r="A11" s="52" t="s">
        <v>29</v>
      </c>
    </row>
    <row r="12" spans="1:10" x14ac:dyDescent="0.4">
      <c r="A12" s="99"/>
      <c r="B12" s="100"/>
      <c r="C12" s="100"/>
      <c r="D12" s="100"/>
      <c r="E12" s="100"/>
      <c r="F12" s="100"/>
      <c r="G12" s="100"/>
      <c r="H12" s="100"/>
      <c r="I12" s="100"/>
      <c r="J12" s="100"/>
    </row>
    <row r="13" spans="1:10" x14ac:dyDescent="0.4">
      <c r="A13" s="100"/>
      <c r="B13" s="100"/>
      <c r="C13" s="100"/>
      <c r="D13" s="100"/>
      <c r="E13" s="100"/>
      <c r="F13" s="100"/>
      <c r="G13" s="100"/>
      <c r="H13" s="100"/>
      <c r="I13" s="100"/>
      <c r="J13" s="100"/>
    </row>
    <row r="14" spans="1:10" x14ac:dyDescent="0.4">
      <c r="A14" s="100"/>
      <c r="B14" s="100"/>
      <c r="C14" s="100"/>
      <c r="D14" s="100"/>
      <c r="E14" s="100"/>
      <c r="F14" s="100"/>
      <c r="G14" s="100"/>
      <c r="H14" s="100"/>
      <c r="I14" s="100"/>
      <c r="J14" s="100"/>
    </row>
    <row r="15" spans="1:10" x14ac:dyDescent="0.4">
      <c r="A15" s="100"/>
      <c r="B15" s="100"/>
      <c r="C15" s="100"/>
      <c r="D15" s="100"/>
      <c r="E15" s="100"/>
      <c r="F15" s="100"/>
      <c r="G15" s="100"/>
      <c r="H15" s="100"/>
      <c r="I15" s="100"/>
      <c r="J15" s="100"/>
    </row>
    <row r="16" spans="1:10" x14ac:dyDescent="0.4">
      <c r="A16" s="100"/>
      <c r="B16" s="100"/>
      <c r="C16" s="100"/>
      <c r="D16" s="100"/>
      <c r="E16" s="100"/>
      <c r="F16" s="100"/>
      <c r="G16" s="100"/>
      <c r="H16" s="100"/>
      <c r="I16" s="100"/>
      <c r="J16" s="100"/>
    </row>
    <row r="17" spans="1:10" x14ac:dyDescent="0.4">
      <c r="A17" s="100"/>
      <c r="B17" s="100"/>
      <c r="C17" s="100"/>
      <c r="D17" s="100"/>
      <c r="E17" s="100"/>
      <c r="F17" s="100"/>
      <c r="G17" s="100"/>
      <c r="H17" s="100"/>
      <c r="I17" s="100"/>
      <c r="J17" s="100"/>
    </row>
    <row r="18" spans="1:10" x14ac:dyDescent="0.4">
      <c r="A18" s="100"/>
      <c r="B18" s="100"/>
      <c r="C18" s="100"/>
      <c r="D18" s="100"/>
      <c r="E18" s="100"/>
      <c r="F18" s="100"/>
      <c r="G18" s="100"/>
      <c r="H18" s="100"/>
      <c r="I18" s="100"/>
      <c r="J18" s="100"/>
    </row>
    <row r="19" spans="1:10" x14ac:dyDescent="0.4">
      <c r="A19" s="100"/>
      <c r="B19" s="100"/>
      <c r="C19" s="100"/>
      <c r="D19" s="100"/>
      <c r="E19" s="100"/>
      <c r="F19" s="100"/>
      <c r="G19" s="100"/>
      <c r="H19" s="100"/>
      <c r="I19" s="100"/>
      <c r="J19" s="100"/>
    </row>
    <row r="21" spans="1:10" x14ac:dyDescent="0.4">
      <c r="A21" s="52" t="s">
        <v>30</v>
      </c>
    </row>
    <row r="22" spans="1:10" x14ac:dyDescent="0.4">
      <c r="A22" s="99" t="s">
        <v>60</v>
      </c>
      <c r="B22" s="99"/>
      <c r="C22" s="99"/>
      <c r="D22" s="99"/>
      <c r="E22" s="99"/>
      <c r="F22" s="99"/>
      <c r="G22" s="99"/>
      <c r="H22" s="99"/>
      <c r="I22" s="99"/>
      <c r="J22" s="99"/>
    </row>
    <row r="23" spans="1:10" x14ac:dyDescent="0.4">
      <c r="A23" s="99"/>
      <c r="B23" s="99"/>
      <c r="C23" s="99"/>
      <c r="D23" s="99"/>
      <c r="E23" s="99"/>
      <c r="F23" s="99"/>
      <c r="G23" s="99"/>
      <c r="H23" s="99"/>
      <c r="I23" s="99"/>
      <c r="J23" s="99"/>
    </row>
    <row r="24" spans="1:10" x14ac:dyDescent="0.4">
      <c r="A24" s="99"/>
      <c r="B24" s="99"/>
      <c r="C24" s="99"/>
      <c r="D24" s="99"/>
      <c r="E24" s="99"/>
      <c r="F24" s="99"/>
      <c r="G24" s="99"/>
      <c r="H24" s="99"/>
      <c r="I24" s="99"/>
      <c r="J24" s="99"/>
    </row>
    <row r="25" spans="1:10" x14ac:dyDescent="0.4">
      <c r="A25" s="99"/>
      <c r="B25" s="99"/>
      <c r="C25" s="99"/>
      <c r="D25" s="99"/>
      <c r="E25" s="99"/>
      <c r="F25" s="99"/>
      <c r="G25" s="99"/>
      <c r="H25" s="99"/>
      <c r="I25" s="99"/>
      <c r="J25" s="99"/>
    </row>
    <row r="26" spans="1:10" x14ac:dyDescent="0.4">
      <c r="A26" s="99"/>
      <c r="B26" s="99"/>
      <c r="C26" s="99"/>
      <c r="D26" s="99"/>
      <c r="E26" s="99"/>
      <c r="F26" s="99"/>
      <c r="G26" s="99"/>
      <c r="H26" s="99"/>
      <c r="I26" s="99"/>
      <c r="J26" s="99"/>
    </row>
    <row r="27" spans="1:10" x14ac:dyDescent="0.4">
      <c r="A27" s="99"/>
      <c r="B27" s="99"/>
      <c r="C27" s="99"/>
      <c r="D27" s="99"/>
      <c r="E27" s="99"/>
      <c r="F27" s="99"/>
      <c r="G27" s="99"/>
      <c r="H27" s="99"/>
      <c r="I27" s="99"/>
      <c r="J27" s="99"/>
    </row>
    <row r="28" spans="1:10" x14ac:dyDescent="0.4">
      <c r="A28" s="99"/>
      <c r="B28" s="99"/>
      <c r="C28" s="99"/>
      <c r="D28" s="99"/>
      <c r="E28" s="99"/>
      <c r="F28" s="99"/>
      <c r="G28" s="99"/>
      <c r="H28" s="99"/>
      <c r="I28" s="99"/>
      <c r="J28" s="99"/>
    </row>
    <row r="29" spans="1:10" x14ac:dyDescent="0.4">
      <c r="A29" s="99"/>
      <c r="B29" s="99"/>
      <c r="C29" s="99"/>
      <c r="D29" s="99"/>
      <c r="E29" s="99"/>
      <c r="F29" s="99"/>
      <c r="G29" s="99"/>
      <c r="H29" s="99"/>
      <c r="I29" s="99"/>
      <c r="J29" s="99"/>
    </row>
  </sheetData>
  <mergeCells count="3">
    <mergeCell ref="A2:J9"/>
    <mergeCell ref="A12:J19"/>
    <mergeCell ref="A22:J29"/>
  </mergeCells>
  <phoneticPr fontId="1"/>
  <pageMargins left="0.75" right="0.75" top="1" bottom="1" header="0.51111111111111107" footer="0.5111111111111110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F4" sqref="F4"/>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30" t="s">
        <v>15</v>
      </c>
      <c r="B1" s="31"/>
      <c r="C1" s="32"/>
      <c r="D1" s="33"/>
      <c r="E1" s="32"/>
      <c r="F1" s="33"/>
      <c r="G1" s="32"/>
      <c r="H1" s="33"/>
    </row>
    <row r="2" spans="1:8" x14ac:dyDescent="0.4">
      <c r="A2" s="34"/>
      <c r="B2" s="32"/>
      <c r="C2" s="32"/>
      <c r="D2" s="33"/>
      <c r="E2" s="32"/>
      <c r="F2" s="33"/>
      <c r="G2" s="32"/>
      <c r="H2" s="33"/>
    </row>
    <row r="3" spans="1:8" x14ac:dyDescent="0.4">
      <c r="A3" s="35" t="s">
        <v>16</v>
      </c>
      <c r="B3" s="35" t="s">
        <v>17</v>
      </c>
      <c r="C3" s="35" t="s">
        <v>18</v>
      </c>
      <c r="D3" s="36" t="s">
        <v>19</v>
      </c>
      <c r="E3" s="35" t="s">
        <v>20</v>
      </c>
      <c r="F3" s="36" t="s">
        <v>19</v>
      </c>
      <c r="G3" s="35" t="s">
        <v>21</v>
      </c>
      <c r="H3" s="36" t="s">
        <v>19</v>
      </c>
    </row>
    <row r="4" spans="1:8" x14ac:dyDescent="0.4">
      <c r="A4" s="37" t="s">
        <v>22</v>
      </c>
      <c r="B4" s="37" t="s">
        <v>23</v>
      </c>
      <c r="C4" s="37"/>
      <c r="D4" s="38"/>
      <c r="E4" s="37"/>
      <c r="F4" s="38"/>
      <c r="G4" s="37"/>
      <c r="H4" s="38"/>
    </row>
    <row r="5" spans="1:8" x14ac:dyDescent="0.4">
      <c r="A5" s="37" t="s">
        <v>22</v>
      </c>
      <c r="B5" s="37"/>
      <c r="C5" s="37"/>
      <c r="D5" s="38"/>
      <c r="E5" s="37"/>
      <c r="F5" s="39"/>
      <c r="G5" s="37"/>
      <c r="H5" s="39"/>
    </row>
    <row r="6" spans="1:8" x14ac:dyDescent="0.4">
      <c r="A6" s="37" t="s">
        <v>22</v>
      </c>
      <c r="B6" s="37"/>
      <c r="C6" s="37"/>
      <c r="D6" s="39"/>
      <c r="E6" s="37"/>
      <c r="F6" s="39"/>
      <c r="G6" s="37"/>
      <c r="H6" s="39"/>
    </row>
    <row r="7" spans="1:8" x14ac:dyDescent="0.4">
      <c r="A7" s="37" t="s">
        <v>22</v>
      </c>
      <c r="B7" s="37"/>
      <c r="C7" s="37"/>
      <c r="D7" s="39"/>
      <c r="E7" s="37"/>
      <c r="F7" s="39"/>
      <c r="G7" s="37"/>
      <c r="H7" s="39"/>
    </row>
    <row r="8" spans="1:8" x14ac:dyDescent="0.4">
      <c r="A8" s="37" t="s">
        <v>22</v>
      </c>
      <c r="B8" s="37"/>
      <c r="C8" s="37"/>
      <c r="D8" s="39"/>
      <c r="E8" s="37"/>
      <c r="F8" s="39"/>
      <c r="G8" s="37"/>
      <c r="H8" s="39"/>
    </row>
    <row r="9" spans="1:8" x14ac:dyDescent="0.4">
      <c r="A9" s="37" t="s">
        <v>22</v>
      </c>
      <c r="B9" s="37"/>
      <c r="C9" s="37"/>
      <c r="D9" s="39"/>
      <c r="E9" s="37"/>
      <c r="F9" s="39"/>
      <c r="G9" s="37"/>
      <c r="H9" s="39"/>
    </row>
    <row r="10" spans="1:8" x14ac:dyDescent="0.4">
      <c r="A10" s="37" t="s">
        <v>22</v>
      </c>
      <c r="B10" s="37"/>
      <c r="C10" s="37"/>
      <c r="D10" s="39"/>
      <c r="E10" s="37"/>
      <c r="F10" s="39"/>
      <c r="G10" s="37"/>
      <c r="H10" s="39"/>
    </row>
    <row r="11" spans="1:8" x14ac:dyDescent="0.4">
      <c r="A11" s="37" t="s">
        <v>22</v>
      </c>
      <c r="B11" s="37"/>
      <c r="C11" s="37"/>
      <c r="D11" s="39"/>
      <c r="E11" s="37"/>
      <c r="F11" s="39"/>
      <c r="G11" s="37"/>
      <c r="H11" s="39"/>
    </row>
    <row r="12" spans="1:8" x14ac:dyDescent="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user</cp:lastModifiedBy>
  <dcterms:created xsi:type="dcterms:W3CDTF">2020-09-18T03:10:57Z</dcterms:created>
  <dcterms:modified xsi:type="dcterms:W3CDTF">2022-03-31T11:55:22Z</dcterms:modified>
</cp:coreProperties>
</file>