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nahideki/Desktop/ 82893/●チャートマスターCMA/検証_トレード管理シート/"/>
    </mc:Choice>
  </mc:AlternateContent>
  <xr:revisionPtr revIDLastSave="0" documentId="13_ncr:20001_{E47E9BD0-DB4B-284A-ABB9-2255F102C02D}" xr6:coauthVersionLast="47" xr6:coauthVersionMax="47" xr10:uidLastSave="{00000000-0000-0000-0000-000000000000}"/>
  <bookViews>
    <workbookView xWindow="1120" yWindow="500" windowWidth="27180" windowHeight="1696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<sst xmlns="http://schemas.openxmlformats.org/spreadsheetml/2006/main" count="55" uniqueCount="44">
  <si>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</si>
  <si>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</si>
  <si>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</si>
  <si>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</si>
  <si>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</si>
  <si>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</si>
  <si>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</si>
  <si>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</si>
  <si>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</si>
  <si>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</si>
  <si>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</si>
  <si>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</si>
  <si>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</si>
  <si>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</si>
  <si>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</si>
  <si>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</si>
  <si>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</si>
  <si>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</si>
  <si>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</si>
  <si>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</si>
  <si>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</si>
  <si>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</si>
  <si>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</si>
  <si>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</si>
  <si>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</si>
  <si>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</si>
  <si>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</si>
  <si>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</si>
  <si>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</si>
  <si>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</si>
  <si>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</si>
  <si>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</si>
  <si>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</si>
  <si>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</si>
  <si>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</si>
  <si>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</si>
  <si>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</si>
  <si>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</si>
  <si>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 xml:space="preserve">
</t>
    <phoneticPr fontId="1"/>
  </si>
  <si>
    <t>2022年1月24日20:00</t>
    <rPh sb="4" eb="5">
      <t>ネｎン</t>
    </rPh>
    <phoneticPr fontId="1"/>
  </si>
  <si>
    <t>2022年1月19日20:00</t>
    <rPh sb="4" eb="5">
      <t>ネｎン</t>
    </rPh>
    <phoneticPr fontId="1"/>
  </si>
  <si>
    <t>2022年1月19日16:00</t>
    <phoneticPr fontId="1"/>
  </si>
  <si>
    <t>概してレンジ相場は損切りリスクがあり、上昇/下降トレンドにおいては利益を得る機会が多くなる。</t>
    <rPh sb="0" eb="1">
      <t>ガイシｔエ</t>
    </rPh>
    <rPh sb="9" eb="11">
      <t>ソンギｒイ</t>
    </rPh>
    <rPh sb="19" eb="21">
      <t>ジョウショウ</t>
    </rPh>
    <rPh sb="22" eb="24">
      <t>カｋオ</t>
    </rPh>
    <rPh sb="33" eb="35">
      <t>リエｋイ</t>
    </rPh>
    <rPh sb="36" eb="37">
      <t xml:space="preserve">エル </t>
    </rPh>
    <rPh sb="38" eb="40">
      <t>キカイ</t>
    </rPh>
    <phoneticPr fontId="1"/>
  </si>
  <si>
    <t xml:space="preserve">PB売りエントリー: 2022年1月24日20:00の、2022年1月19日20:00、2022年1月19日16:00、2021年11月23日16:00、2021年11月15日12:00、2021年9月28日16:00、2021年9月17日12:00、2021年7月28日、2021年6月30日、2021年6月28日、2021年3月26日、
共通して１０MAが２０MAの下にある。PBの下髭に対して上髭が長く、上髭は実体の３倍以上ある。実体は10MAの下にある、或いは終値が１０MAの下にある。上髭はMAにタッチしている、またはを突き抜けている。従って売りの条件を満たしているので売りでエントリー。
PB買いエントリー：2021年11月29日8:00、2021年10月15日0:00、2021年8月15日、2021年8月5日、2021年4月8日、2021年3月10日、
共通して１０MAが２０MAの上にある。PBの上髭に対して下髭が長く、下髭は実体の３倍以上ある。実体は10MAの上にある、或いは終値が１０MAの上にある。下髭はMAにタッチしている、またはを突き抜けている。従って買いの条件を満たしているので買いでエントリー。
</t>
    <rPh sb="4" eb="5">
      <t>ネｎン</t>
    </rPh>
    <rPh sb="6" eb="7">
      <t>ガｔウ</t>
    </rPh>
    <rPh sb="20" eb="21">
      <t>ウｒイ</t>
    </rPh>
    <rPh sb="29" eb="30">
      <t xml:space="preserve">シタ </t>
    </rPh>
    <rPh sb="41" eb="43">
      <t>ウワヒｇエ</t>
    </rPh>
    <rPh sb="45" eb="47">
      <t>ウワヒｇエ</t>
    </rPh>
    <rPh sb="64" eb="65">
      <t>ネｎン</t>
    </rPh>
    <rPh sb="81" eb="82">
      <t>ウリエｎン</t>
    </rPh>
    <rPh sb="124" eb="128">
      <t>ジョウケｎン</t>
    </rPh>
    <rPh sb="128" eb="130">
      <t>キョウツウ</t>
    </rPh>
    <rPh sb="136" eb="137">
      <t>ウｒイ</t>
    </rPh>
    <rPh sb="157" eb="158">
      <t xml:space="preserve">アルイハ </t>
    </rPh>
    <rPh sb="160" eb="162">
      <t>オワｒイ</t>
    </rPh>
    <rPh sb="168" eb="169">
      <t>シタｎイ</t>
    </rPh>
    <rPh sb="234" eb="235">
      <t>ネｎン</t>
    </rPh>
    <rPh sb="242" eb="243">
      <t>ウエ</t>
    </rPh>
    <rPh sb="247" eb="248">
      <t>カイエｎン</t>
    </rPh>
    <rPh sb="250" eb="251">
      <t>ウエ</t>
    </rPh>
    <rPh sb="262" eb="263">
      <t>_x0000__x0004__x0001__x0003__x0006__x0001__x0006__x0014__x0001_	_x001D__x0001__x000C_)_x0002__x0011_-_x0002__x0016_@_x0001__x0019_Q_x0001__x001E_|_x0002_$~_x0002_)_x0001_._x0001_1 _x0001_6£_x0002_:«_x0001_&gt;í_x0001_A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</si>
</sst>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6" fillId="0" borderId="0" xfId="2" applyFont="1">
      <alignment vertical="center"/>
    </xf>
    <xf numFmtId="20" fontId="10" fillId="0" borderId="0" xfId="2" applyNumberForma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31" fontId="11" fillId="0" borderId="0" xfId="2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0</xdr:row>
      <xdr:rowOff>0</xdr:rowOff>
    </xdr:from>
    <xdr:to>
      <xdr:col>9</xdr:col>
      <xdr:colOff>510540</xdr:colOff>
      <xdr:row>5</xdr:row>
      <xdr:rowOff>5542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23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82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81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80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51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48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124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126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169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220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212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260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275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253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301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301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344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349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352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354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349250</xdr:colOff>
      <xdr:row>43</xdr:row>
      <xdr:rowOff>188210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9AF6D5B-3226-0346-8561-C7944492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2250"/>
          <a:ext cx="12541250" cy="8189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23</xdr:col>
      <xdr:colOff>352425</xdr:colOff>
      <xdr:row>94</xdr:row>
      <xdr:rowOff>76200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1A2FCEBC-379C-4D49-94BE-09E949F9F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26500"/>
          <a:ext cx="14401800" cy="922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23</xdr:col>
      <xdr:colOff>258618</xdr:colOff>
      <xdr:row>143</xdr:row>
      <xdr:rowOff>122382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59E5219-F14E-8A4A-850B-F6E276AA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88364"/>
          <a:ext cx="14401800" cy="93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115455</xdr:rowOff>
    </xdr:from>
    <xdr:to>
      <xdr:col>23</xdr:col>
      <xdr:colOff>310875</xdr:colOff>
      <xdr:row>193</xdr:row>
      <xdr:rowOff>176692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B1D713E-A576-8840-A583-86D7BC5F3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621182"/>
          <a:ext cx="14454057" cy="94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24</xdr:col>
      <xdr:colOff>0</xdr:colOff>
      <xdr:row>244</xdr:row>
      <xdr:rowOff>139700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C3CFF89-F9A8-094A-8FB0-C2698ACF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388800"/>
          <a:ext cx="14744700" cy="928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22</xdr:col>
      <xdr:colOff>347133</xdr:colOff>
      <xdr:row>295</xdr:row>
      <xdr:rowOff>50800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2DF3C8E-C55F-4D4E-AC9E-4366607B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138167"/>
          <a:ext cx="13893800" cy="919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22</xdr:col>
      <xdr:colOff>347133</xdr:colOff>
      <xdr:row>346</xdr:row>
      <xdr:rowOff>50800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17F466C-3837-B847-BA22-FB38443D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6896000"/>
          <a:ext cx="13893800" cy="919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22</xdr:col>
      <xdr:colOff>347133</xdr:colOff>
      <xdr:row>397</xdr:row>
      <xdr:rowOff>63500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B3C704CC-7820-314A-A52A-2D119C05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653833"/>
          <a:ext cx="13893800" cy="920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22</xdr:col>
      <xdr:colOff>372533</xdr:colOff>
      <xdr:row>448</xdr:row>
      <xdr:rowOff>101600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8A9F551-0F79-6B4A-A4AB-5D4023DB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411667"/>
          <a:ext cx="13919200" cy="924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22</xdr:col>
      <xdr:colOff>334433</xdr:colOff>
      <xdr:row>499</xdr:row>
      <xdr:rowOff>88900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C7EC8AC-44EC-0449-82C4-61FBF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6169500"/>
          <a:ext cx="138811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22</xdr:col>
      <xdr:colOff>359833</xdr:colOff>
      <xdr:row>550</xdr:row>
      <xdr:rowOff>76200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F2D38DC-C2A6-0A48-A971-1CC563A6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5927333"/>
          <a:ext cx="13906500" cy="922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22</xdr:col>
      <xdr:colOff>270933</xdr:colOff>
      <xdr:row>601</xdr:row>
      <xdr:rowOff>12700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A65CEEB-0C9E-3C40-BB2A-A8FF0C988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5685167"/>
          <a:ext cx="13817600" cy="9156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22</xdr:col>
      <xdr:colOff>347133</xdr:colOff>
      <xdr:row>652</xdr:row>
      <xdr:rowOff>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91C823-3442-074F-94A7-6CD3CAF6E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5252500"/>
          <a:ext cx="13893800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22</xdr:col>
      <xdr:colOff>309033</xdr:colOff>
      <xdr:row>703</xdr:row>
      <xdr:rowOff>88900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80D682D1-F235-C546-869A-CA4FD113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5200833"/>
          <a:ext cx="138557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63500</xdr:rowOff>
    </xdr:from>
    <xdr:to>
      <xdr:col>22</xdr:col>
      <xdr:colOff>245533</xdr:colOff>
      <xdr:row>754</xdr:row>
      <xdr:rowOff>63500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A1B9B7F-4F58-9945-9376-44FBDDA14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35064500"/>
          <a:ext cx="13792200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137583</xdr:rowOff>
    </xdr:from>
    <xdr:to>
      <xdr:col>22</xdr:col>
      <xdr:colOff>334433</xdr:colOff>
      <xdr:row>805</xdr:row>
      <xdr:rowOff>188383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2923F81-2F7C-F848-A9DA-0325E0F86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44896416"/>
          <a:ext cx="13881100" cy="919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63500</xdr:rowOff>
    </xdr:from>
    <xdr:to>
      <xdr:col>22</xdr:col>
      <xdr:colOff>347133</xdr:colOff>
      <xdr:row>857</xdr:row>
      <xdr:rowOff>127000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E071196-4206-F94F-9B02-49E346E32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54728333"/>
          <a:ext cx="13893800" cy="920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84667</xdr:rowOff>
    </xdr:from>
    <xdr:to>
      <xdr:col>22</xdr:col>
      <xdr:colOff>334433</xdr:colOff>
      <xdr:row>908</xdr:row>
      <xdr:rowOff>186267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BE0925D-A9C6-4343-BB4A-96D0BF18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64507334"/>
          <a:ext cx="13881100" cy="924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="110" zoomScaleNormal="11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2" sqref="G2"/>
    </sheetView>
  </sheetViews>
  <sheetFormatPr baseColWidth="10" defaultColWidth="8.83203125" defaultRowHeight="18"/>
  <cols>
    <col min="1" max="1" width="4.83203125" customWidth="1"/>
    <col min="2" max="2" width="12" customWidth="1"/>
    <col min="3" max="3" width="10.6640625" customWidth="1"/>
    <col min="4" max="6" width="8.1640625" customWidth="1"/>
    <col min="7" max="7" width="9.83203125" customWidth="1"/>
    <col min="8" max="8" width="10.1640625" customWidth="1"/>
    <col min="10" max="15" width="7.664062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9" thickBot="1">
      <c r="A5" s="1" t="s">
        <v>13</v>
      </c>
      <c r="C5" s="29" t="s">
        <v>36</v>
      </c>
    </row>
    <row r="6" spans="1:18" ht="19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6" t="s">
        <v>3</v>
      </c>
      <c r="H6" s="87"/>
      <c r="I6" s="93"/>
      <c r="J6" s="86" t="s">
        <v>25</v>
      </c>
      <c r="K6" s="87"/>
      <c r="L6" s="93"/>
      <c r="M6" s="86" t="s">
        <v>26</v>
      </c>
      <c r="N6" s="87"/>
      <c r="O6" s="93"/>
    </row>
    <row r="7" spans="1:18" ht="19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0" t="s">
        <v>25</v>
      </c>
      <c r="K8" s="91"/>
      <c r="L8" s="92"/>
      <c r="M8" s="90"/>
      <c r="N8" s="91"/>
      <c r="O8" s="92"/>
    </row>
    <row r="9" spans="1:18">
      <c r="A9" s="9">
        <v>1</v>
      </c>
      <c r="B9" s="23">
        <v>44621.333333333336</v>
      </c>
      <c r="C9" s="50">
        <v>2</v>
      </c>
      <c r="D9" s="54">
        <v>1.1134999999999999</v>
      </c>
      <c r="E9" s="55">
        <v>1.1125100000000001</v>
      </c>
      <c r="F9" s="56">
        <v>1.1103499999999999</v>
      </c>
      <c r="G9" s="22">
        <f>IF(D9="","",G8+M9)</f>
        <v>103340.5</v>
      </c>
      <c r="H9" s="22">
        <f t="shared" ref="H9" si="0">IF(E9="","",H8+N9)</f>
        <v>103337.53</v>
      </c>
      <c r="I9" s="22">
        <f t="shared" ref="I9" si="1">IF(F9="","",I8+O9)</f>
        <v>103331.05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3340.5</v>
      </c>
      <c r="N9" s="42">
        <f>IF(E9="","",K9*E9)</f>
        <v>3337.53</v>
      </c>
      <c r="O9" s="43">
        <f>IF(F9="","",L9*F9)</f>
        <v>3331.0499999999997</v>
      </c>
      <c r="P9" s="40"/>
      <c r="Q9" s="40"/>
      <c r="R9" s="40"/>
    </row>
    <row r="10" spans="1:18">
      <c r="A10" s="9">
        <v>2</v>
      </c>
      <c r="B10" s="5">
        <v>44620</v>
      </c>
      <c r="C10" s="47">
        <v>2</v>
      </c>
      <c r="D10" s="57">
        <v>1.1135200000000001</v>
      </c>
      <c r="E10" s="58">
        <v>1.11239</v>
      </c>
      <c r="F10" s="59">
        <v>1.1099399999999999</v>
      </c>
      <c r="G10" s="22">
        <f t="shared" ref="G10:G42" si="2">IF(D10="","",G9+M10)</f>
        <v>106792.6514068</v>
      </c>
      <c r="H10" s="22">
        <f t="shared" ref="H10:H42" si="3">IF(E10="","",H9+N10)</f>
        <v>106786.079049901</v>
      </c>
      <c r="I10" s="22">
        <f t="shared" ref="I10:I42" si="4">IF(F10="","",I9+O10)</f>
        <v>106771.78796911001</v>
      </c>
      <c r="J10" s="44">
        <f t="shared" ref="J10:J12" si="5">IF(G9="","",G9*0.03)</f>
        <v>3100.2149999999997</v>
      </c>
      <c r="K10" s="45">
        <f t="shared" ref="K10:K12" si="6">IF(H9="","",H9*0.03)</f>
        <v>3100.1259</v>
      </c>
      <c r="L10" s="46">
        <f t="shared" ref="L10:L12" si="7">IF(I9="","",I9*0.03)</f>
        <v>3099.9315000000001</v>
      </c>
      <c r="M10" s="44">
        <f t="shared" ref="M10:M12" si="8">IF(D10="","",J10*D10)</f>
        <v>3452.1514067999997</v>
      </c>
      <c r="N10" s="45">
        <f t="shared" ref="N10:N12" si="9">IF(E10="","",K10*E10)</f>
        <v>3448.5490499009998</v>
      </c>
      <c r="O10" s="46">
        <f t="shared" ref="O10:O12" si="10">IF(F10="","",L10*F10)</f>
        <v>3440.73796911</v>
      </c>
      <c r="P10" s="40"/>
      <c r="Q10" s="40"/>
      <c r="R10" s="40"/>
    </row>
    <row r="11" spans="1:18">
      <c r="A11" s="9">
        <v>3</v>
      </c>
      <c r="B11" s="5">
        <v>44603</v>
      </c>
      <c r="C11" s="47">
        <v>2</v>
      </c>
      <c r="D11" s="57">
        <v>1.1339300000000001</v>
      </c>
      <c r="E11" s="58">
        <v>1.13313</v>
      </c>
      <c r="F11" s="80">
        <v>1.13141</v>
      </c>
      <c r="G11" s="22">
        <f t="shared" si="2"/>
        <v>110425.51314309138</v>
      </c>
      <c r="H11" s="22">
        <f t="shared" si="3"/>
        <v>110416.15434251544</v>
      </c>
      <c r="I11" s="22">
        <f t="shared" si="4"/>
        <v>110395.86802789393</v>
      </c>
      <c r="J11" s="44">
        <f t="shared" si="5"/>
        <v>3203.7795422039999</v>
      </c>
      <c r="K11" s="45">
        <f t="shared" si="6"/>
        <v>3203.5823714970302</v>
      </c>
      <c r="L11" s="46">
        <f t="shared" si="7"/>
        <v>3203.1536390733004</v>
      </c>
      <c r="M11" s="44">
        <f t="shared" si="8"/>
        <v>3632.8617362913819</v>
      </c>
      <c r="N11" s="45">
        <f t="shared" si="9"/>
        <v>3630.0752926144296</v>
      </c>
      <c r="O11" s="46">
        <f t="shared" si="10"/>
        <v>3624.0800587839231</v>
      </c>
      <c r="P11" s="40"/>
      <c r="Q11" s="40"/>
      <c r="R11" s="40"/>
    </row>
    <row r="12" spans="1:18">
      <c r="A12" s="9">
        <v>4</v>
      </c>
      <c r="B12" s="5">
        <v>44585</v>
      </c>
      <c r="C12" s="47">
        <v>2</v>
      </c>
      <c r="D12" s="57">
        <v>1.12961</v>
      </c>
      <c r="E12" s="58">
        <v>1.12921</v>
      </c>
      <c r="F12" s="59">
        <v>1.12835</v>
      </c>
      <c r="G12" s="22">
        <f t="shared" si="2"/>
        <v>114167.6460601384</v>
      </c>
      <c r="H12" s="22">
        <f t="shared" si="3"/>
        <v>114156.6451118688</v>
      </c>
      <c r="I12" s="22">
        <f t="shared" si="4"/>
        <v>114132.82335857215</v>
      </c>
      <c r="J12" s="44">
        <f t="shared" si="5"/>
        <v>3312.7653942927413</v>
      </c>
      <c r="K12" s="45">
        <f t="shared" si="6"/>
        <v>3312.4846302754631</v>
      </c>
      <c r="L12" s="46">
        <f t="shared" si="7"/>
        <v>3311.8760408368175</v>
      </c>
      <c r="M12" s="44">
        <f t="shared" si="8"/>
        <v>3742.1329170470235</v>
      </c>
      <c r="N12" s="45">
        <f t="shared" si="9"/>
        <v>3740.490769353356</v>
      </c>
      <c r="O12" s="46">
        <f t="shared" si="10"/>
        <v>3736.9553306782232</v>
      </c>
      <c r="P12" s="40"/>
      <c r="Q12" s="40"/>
      <c r="R12" s="40"/>
    </row>
    <row r="13" spans="1:18">
      <c r="A13" s="9">
        <v>5</v>
      </c>
      <c r="B13" s="5">
        <v>44580</v>
      </c>
      <c r="C13" s="47">
        <v>2</v>
      </c>
      <c r="D13" s="57">
        <v>1.13239</v>
      </c>
      <c r="E13" s="58">
        <v>1.13208</v>
      </c>
      <c r="F13" s="80">
        <v>1.1314</v>
      </c>
      <c r="G13" s="22">
        <f t="shared" si="2"/>
        <v>118046.11508179961</v>
      </c>
      <c r="H13" s="22">
        <f t="shared" si="3"/>
        <v>118033.67875581613</v>
      </c>
      <c r="I13" s="22">
        <f t="shared" si="4"/>
        <v>118006.7196490088</v>
      </c>
      <c r="J13" s="44">
        <f t="shared" ref="J13:J58" si="11">IF(G12="","",G12*0.03)</f>
        <v>3425.0293818041519</v>
      </c>
      <c r="K13" s="45">
        <f t="shared" ref="K13:K58" si="12">IF(H12="","",H12*0.03)</f>
        <v>3424.699353356064</v>
      </c>
      <c r="L13" s="46">
        <f t="shared" ref="L13:L58" si="13">IF(I12="","",I12*0.03)</f>
        <v>3423.9847007571643</v>
      </c>
      <c r="M13" s="44">
        <f t="shared" ref="M13:M58" si="14">IF(D13="","",J13*D13)</f>
        <v>3878.4690216612034</v>
      </c>
      <c r="N13" s="45">
        <f t="shared" ref="N13:N58" si="15">IF(E13="","",K13*E13)</f>
        <v>3877.0336439473326</v>
      </c>
      <c r="O13" s="46">
        <f t="shared" ref="O13:O58" si="16">IF(F13="","",L13*F13)</f>
        <v>3873.8962904366554</v>
      </c>
      <c r="P13" s="40"/>
      <c r="Q13" s="40"/>
      <c r="R13" s="40"/>
    </row>
    <row r="14" spans="1:18">
      <c r="A14" s="9">
        <v>6</v>
      </c>
      <c r="B14" s="5">
        <v>44580</v>
      </c>
      <c r="C14" s="47">
        <v>2</v>
      </c>
      <c r="D14" s="57">
        <v>1.1320950000000001</v>
      </c>
      <c r="E14" s="58">
        <v>1.13046</v>
      </c>
      <c r="F14" s="59">
        <v>1.1294200000000001</v>
      </c>
      <c r="G14" s="22">
        <f t="shared" si="2"/>
        <v>122055.29758140551</v>
      </c>
      <c r="H14" s="22">
        <f t="shared" si="3"/>
        <v>122036.64933040513</v>
      </c>
      <c r="I14" s="22">
        <f t="shared" si="4"/>
        <v>122005.0941281883</v>
      </c>
      <c r="J14" s="44">
        <f t="shared" si="11"/>
        <v>3541.383452453988</v>
      </c>
      <c r="K14" s="45">
        <f t="shared" si="12"/>
        <v>3541.010362674484</v>
      </c>
      <c r="L14" s="46">
        <f t="shared" si="13"/>
        <v>3540.2015894702636</v>
      </c>
      <c r="M14" s="44">
        <f t="shared" si="14"/>
        <v>4009.1824996058976</v>
      </c>
      <c r="N14" s="45">
        <f t="shared" si="15"/>
        <v>4002.9705745889974</v>
      </c>
      <c r="O14" s="46">
        <f t="shared" si="16"/>
        <v>3998.3744791795052</v>
      </c>
      <c r="P14" s="40"/>
      <c r="Q14" s="40"/>
      <c r="R14" s="40"/>
    </row>
    <row r="15" spans="1:18">
      <c r="A15" s="9">
        <v>7</v>
      </c>
      <c r="B15" s="5">
        <v>44529</v>
      </c>
      <c r="C15" s="47">
        <v>1</v>
      </c>
      <c r="D15" s="57">
        <v>1.13289</v>
      </c>
      <c r="E15" s="58">
        <v>1.13358</v>
      </c>
      <c r="F15" s="59">
        <v>1.1350899999999999</v>
      </c>
      <c r="G15" s="22">
        <f t="shared" si="2"/>
        <v>126203.55436371546</v>
      </c>
      <c r="H15" s="22">
        <f t="shared" si="3"/>
        <v>126186.79847884395</v>
      </c>
      <c r="I15" s="22">
        <f t="shared" si="4"/>
        <v>126159.69699700725</v>
      </c>
      <c r="J15" s="44">
        <f t="shared" si="11"/>
        <v>3661.6589274421653</v>
      </c>
      <c r="K15" s="45">
        <f t="shared" si="12"/>
        <v>3661.0994799121536</v>
      </c>
      <c r="L15" s="46">
        <f t="shared" si="13"/>
        <v>3660.152823845649</v>
      </c>
      <c r="M15" s="44">
        <f t="shared" si="14"/>
        <v>4148.2567823099544</v>
      </c>
      <c r="N15" s="45">
        <f t="shared" si="15"/>
        <v>4150.1491484388189</v>
      </c>
      <c r="O15" s="46">
        <f t="shared" si="16"/>
        <v>4154.6028688189572</v>
      </c>
      <c r="P15" s="40"/>
      <c r="Q15" s="40"/>
      <c r="R15" s="40"/>
    </row>
    <row r="16" spans="1:18">
      <c r="A16" s="9">
        <v>8</v>
      </c>
      <c r="B16" s="5">
        <v>44523</v>
      </c>
      <c r="C16" s="47">
        <v>2</v>
      </c>
      <c r="D16" s="57">
        <v>1.1200699999999999</v>
      </c>
      <c r="E16" s="58">
        <v>1.1193599999999999</v>
      </c>
      <c r="F16" s="59">
        <v>1.1177999999999999</v>
      </c>
      <c r="G16" s="22">
        <f t="shared" si="2"/>
        <v>130444.25881780047</v>
      </c>
      <c r="H16" s="22">
        <f t="shared" si="3"/>
        <v>130424.25212120231</v>
      </c>
      <c r="I16" s="22">
        <f t="shared" si="4"/>
        <v>130390.33627610489</v>
      </c>
      <c r="J16" s="44">
        <f t="shared" si="11"/>
        <v>3786.1066309114635</v>
      </c>
      <c r="K16" s="45">
        <f t="shared" si="12"/>
        <v>3785.6039543653183</v>
      </c>
      <c r="L16" s="46">
        <f t="shared" si="13"/>
        <v>3784.7909099102176</v>
      </c>
      <c r="M16" s="44">
        <f t="shared" si="14"/>
        <v>4240.7044540850029</v>
      </c>
      <c r="N16" s="45">
        <f t="shared" si="15"/>
        <v>4237.4536423583622</v>
      </c>
      <c r="O16" s="46">
        <f t="shared" si="16"/>
        <v>4230.6392790976406</v>
      </c>
      <c r="P16" s="40"/>
      <c r="Q16" s="40"/>
      <c r="R16" s="40"/>
    </row>
    <row r="17" spans="1:18">
      <c r="A17" s="9">
        <v>9</v>
      </c>
      <c r="B17" s="5">
        <v>44515</v>
      </c>
      <c r="C17" s="47">
        <v>2</v>
      </c>
      <c r="D17" s="57">
        <v>1.1417600000000001</v>
      </c>
      <c r="E17" s="58">
        <v>1.1413599999999999</v>
      </c>
      <c r="F17" s="59">
        <v>1.1405000000000001</v>
      </c>
      <c r="G17" s="22">
        <f t="shared" si="2"/>
        <v>134912.33992623482</v>
      </c>
      <c r="H17" s="22">
        <f t="shared" si="3"/>
        <v>134890.08285323397</v>
      </c>
      <c r="I17" s="22">
        <f t="shared" si="4"/>
        <v>134851.64163179183</v>
      </c>
      <c r="J17" s="44">
        <f t="shared" si="11"/>
        <v>3913.327764534014</v>
      </c>
      <c r="K17" s="45">
        <f t="shared" si="12"/>
        <v>3912.7275636360691</v>
      </c>
      <c r="L17" s="46">
        <f t="shared" si="13"/>
        <v>3911.7100882831464</v>
      </c>
      <c r="M17" s="44">
        <f t="shared" si="14"/>
        <v>4468.0811084343559</v>
      </c>
      <c r="N17" s="45">
        <f t="shared" si="15"/>
        <v>4465.8307320316635</v>
      </c>
      <c r="O17" s="46">
        <f t="shared" si="16"/>
        <v>4461.305355686929</v>
      </c>
      <c r="P17" s="40"/>
      <c r="Q17" s="40"/>
      <c r="R17" s="40"/>
    </row>
    <row r="18" spans="1:18">
      <c r="A18" s="9">
        <v>10</v>
      </c>
      <c r="B18" s="5">
        <v>44484</v>
      </c>
      <c r="C18" s="47">
        <v>1</v>
      </c>
      <c r="D18" s="57">
        <v>1.16123</v>
      </c>
      <c r="E18" s="58">
        <v>1.16147</v>
      </c>
      <c r="F18" s="59">
        <v>1.16201</v>
      </c>
      <c r="G18" s="22">
        <f t="shared" si="2"/>
        <v>139612.26762101107</v>
      </c>
      <c r="H18" s="22">
        <f t="shared" si="3"/>
        <v>139590.20638918033</v>
      </c>
      <c r="I18" s="22">
        <f t="shared" si="4"/>
        <v>139552.61031456859</v>
      </c>
      <c r="J18" s="44">
        <f t="shared" si="11"/>
        <v>4047.3701977870446</v>
      </c>
      <c r="K18" s="45">
        <f t="shared" si="12"/>
        <v>4046.7024855970189</v>
      </c>
      <c r="L18" s="46">
        <f t="shared" si="13"/>
        <v>4045.5492489537551</v>
      </c>
      <c r="M18" s="44">
        <f t="shared" si="14"/>
        <v>4699.9276947762501</v>
      </c>
      <c r="N18" s="45">
        <f t="shared" si="15"/>
        <v>4700.1235359463699</v>
      </c>
      <c r="O18" s="46">
        <f t="shared" si="16"/>
        <v>4700.9686827767528</v>
      </c>
      <c r="P18" s="40"/>
      <c r="Q18" s="40"/>
      <c r="R18" s="40"/>
    </row>
    <row r="19" spans="1:18">
      <c r="A19" s="9">
        <v>11</v>
      </c>
      <c r="B19" s="5">
        <v>44467</v>
      </c>
      <c r="C19" s="47">
        <v>2</v>
      </c>
      <c r="D19" s="57">
        <v>1.16265</v>
      </c>
      <c r="E19" s="58">
        <v>1.1618999999999999</v>
      </c>
      <c r="F19" s="59">
        <v>1.1602600000000001</v>
      </c>
      <c r="G19" s="22">
        <f t="shared" si="2"/>
        <v>144481.87370949812</v>
      </c>
      <c r="H19" s="22">
        <f t="shared" si="3"/>
        <v>144455.90221328798</v>
      </c>
      <c r="I19" s="22">
        <f t="shared" si="4"/>
        <v>144410.12966387603</v>
      </c>
      <c r="J19" s="44">
        <f t="shared" si="11"/>
        <v>4188.3680286303315</v>
      </c>
      <c r="K19" s="45">
        <f t="shared" si="12"/>
        <v>4187.7061916754101</v>
      </c>
      <c r="L19" s="46">
        <f t="shared" si="13"/>
        <v>4186.5783094370572</v>
      </c>
      <c r="M19" s="44">
        <f t="shared" si="14"/>
        <v>4869.6060884870549</v>
      </c>
      <c r="N19" s="45">
        <f t="shared" si="15"/>
        <v>4865.6958241076591</v>
      </c>
      <c r="O19" s="46">
        <f t="shared" si="16"/>
        <v>4857.5193493074403</v>
      </c>
      <c r="P19" s="40"/>
      <c r="Q19" s="40"/>
      <c r="R19" s="40"/>
    </row>
    <row r="20" spans="1:18">
      <c r="A20" s="9">
        <v>12</v>
      </c>
      <c r="B20" s="5">
        <v>44456</v>
      </c>
      <c r="C20" s="47">
        <v>2</v>
      </c>
      <c r="D20" s="57">
        <v>1.17482</v>
      </c>
      <c r="E20" s="58">
        <v>1.17441</v>
      </c>
      <c r="F20" s="59">
        <v>1.1735199999999999</v>
      </c>
      <c r="G20" s="22">
        <f t="shared" si="2"/>
        <v>149574.07955563991</v>
      </c>
      <c r="H20" s="22">
        <f t="shared" si="3"/>
        <v>149545.41589683719</v>
      </c>
      <c r="I20" s="22">
        <f t="shared" si="4"/>
        <v>149494.17492477057</v>
      </c>
      <c r="J20" s="44">
        <f t="shared" si="11"/>
        <v>4334.4562112849435</v>
      </c>
      <c r="K20" s="45">
        <f t="shared" si="12"/>
        <v>4333.677066398639</v>
      </c>
      <c r="L20" s="46">
        <f t="shared" si="13"/>
        <v>4332.3038899162802</v>
      </c>
      <c r="M20" s="44">
        <f t="shared" si="14"/>
        <v>5092.2058461417773</v>
      </c>
      <c r="N20" s="45">
        <f t="shared" si="15"/>
        <v>5089.5136835492258</v>
      </c>
      <c r="O20" s="46">
        <f t="shared" si="16"/>
        <v>5084.0452608945525</v>
      </c>
      <c r="P20" s="40"/>
      <c r="Q20" s="40"/>
      <c r="R20" s="40"/>
    </row>
    <row r="21" spans="1:18">
      <c r="A21" s="9">
        <v>13</v>
      </c>
      <c r="B21" s="5">
        <v>44413</v>
      </c>
      <c r="C21" s="47">
        <v>1</v>
      </c>
      <c r="D21" s="57">
        <v>1.17581</v>
      </c>
      <c r="E21" s="58">
        <v>1.1760999999999999</v>
      </c>
      <c r="F21" s="59">
        <v>1.1767099999999999</v>
      </c>
      <c r="G21" s="22">
        <f t="shared" si="2"/>
        <v>154850.20051010943</v>
      </c>
      <c r="H21" s="22">
        <f t="shared" si="3"/>
        <v>154821.82680592529</v>
      </c>
      <c r="I21" s="22">
        <f t="shared" si="4"/>
        <v>154771.51364204238</v>
      </c>
      <c r="J21" s="44">
        <f t="shared" si="11"/>
        <v>4487.2223866691975</v>
      </c>
      <c r="K21" s="45">
        <f t="shared" si="12"/>
        <v>4486.3624769051157</v>
      </c>
      <c r="L21" s="46">
        <f t="shared" si="13"/>
        <v>4484.825247743117</v>
      </c>
      <c r="M21" s="44">
        <f t="shared" si="14"/>
        <v>5276.1209544695093</v>
      </c>
      <c r="N21" s="45">
        <f t="shared" si="15"/>
        <v>5276.4109090881066</v>
      </c>
      <c r="O21" s="46">
        <f t="shared" si="16"/>
        <v>5277.338717271803</v>
      </c>
      <c r="P21" s="40"/>
      <c r="Q21" s="40"/>
      <c r="R21" s="40"/>
    </row>
    <row r="22" spans="1:18">
      <c r="A22" s="9">
        <v>14</v>
      </c>
      <c r="B22" s="5">
        <v>44405</v>
      </c>
      <c r="C22" s="47">
        <v>2</v>
      </c>
      <c r="D22" s="57">
        <v>1.1791400000000001</v>
      </c>
      <c r="E22" s="58">
        <v>1.1784699999999999</v>
      </c>
      <c r="F22" s="59">
        <v>1.17702</v>
      </c>
      <c r="G22" s="22">
        <f t="shared" si="2"/>
        <v>160327.90247299414</v>
      </c>
      <c r="H22" s="22">
        <f t="shared" si="3"/>
        <v>160295.41315300466</v>
      </c>
      <c r="I22" s="22">
        <f t="shared" si="4"/>
        <v>160236.58865165108</v>
      </c>
      <c r="J22" s="44">
        <f t="shared" si="11"/>
        <v>4645.5060153032828</v>
      </c>
      <c r="K22" s="45">
        <f t="shared" si="12"/>
        <v>4644.6548041777587</v>
      </c>
      <c r="L22" s="46">
        <f t="shared" si="13"/>
        <v>4643.1454092612712</v>
      </c>
      <c r="M22" s="44">
        <f t="shared" si="14"/>
        <v>5477.7019628847129</v>
      </c>
      <c r="N22" s="45">
        <f t="shared" si="15"/>
        <v>5473.5863470793629</v>
      </c>
      <c r="O22" s="46">
        <f t="shared" si="16"/>
        <v>5465.0750096087013</v>
      </c>
      <c r="P22" s="40"/>
      <c r="Q22" s="40"/>
      <c r="R22" s="40"/>
    </row>
    <row r="23" spans="1:18">
      <c r="A23" s="9">
        <v>15</v>
      </c>
      <c r="B23" s="5">
        <v>44423</v>
      </c>
      <c r="C23" s="47">
        <v>1</v>
      </c>
      <c r="D23" s="57">
        <v>1.1865600000000001</v>
      </c>
      <c r="E23" s="58">
        <v>1.1872100000000001</v>
      </c>
      <c r="F23" s="59">
        <v>1.1886000000000001</v>
      </c>
      <c r="G23" s="22">
        <f t="shared" si="2"/>
        <v>166035.06275174482</v>
      </c>
      <c r="H23" s="22">
        <f t="shared" si="3"/>
        <v>166004.54267648602</v>
      </c>
      <c r="I23" s="22">
        <f t="shared" si="4"/>
        <v>165950.30492979166</v>
      </c>
      <c r="J23" s="44">
        <f t="shared" si="11"/>
        <v>4809.8370741898243</v>
      </c>
      <c r="K23" s="45">
        <f t="shared" si="12"/>
        <v>4808.86239459014</v>
      </c>
      <c r="L23" s="46">
        <f t="shared" si="13"/>
        <v>4807.0976595495322</v>
      </c>
      <c r="M23" s="44">
        <f t="shared" si="14"/>
        <v>5707.1602787506781</v>
      </c>
      <c r="N23" s="45">
        <f t="shared" si="15"/>
        <v>5709.1295234813606</v>
      </c>
      <c r="O23" s="46">
        <f t="shared" si="16"/>
        <v>5713.7162781405741</v>
      </c>
      <c r="P23" s="40"/>
      <c r="Q23" s="40"/>
      <c r="R23" s="40"/>
    </row>
    <row r="24" spans="1:18">
      <c r="A24" s="9">
        <v>16</v>
      </c>
      <c r="B24" s="5">
        <v>44377</v>
      </c>
      <c r="C24" s="47">
        <v>2</v>
      </c>
      <c r="D24" s="57">
        <v>1.18811</v>
      </c>
      <c r="E24" s="58">
        <v>1.1878200000000001</v>
      </c>
      <c r="F24" s="59">
        <v>1.1820999999999999</v>
      </c>
      <c r="G24" s="22">
        <f t="shared" si="2"/>
        <v>171953.10030392409</v>
      </c>
      <c r="H24" s="22">
        <f t="shared" si="3"/>
        <v>171920.04815294553</v>
      </c>
      <c r="I24" s="22">
        <f t="shared" si="4"/>
        <v>171835.40059351685</v>
      </c>
      <c r="J24" s="44">
        <f t="shared" si="11"/>
        <v>4981.0518825523441</v>
      </c>
      <c r="K24" s="45">
        <f t="shared" si="12"/>
        <v>4980.1362802945805</v>
      </c>
      <c r="L24" s="46">
        <f t="shared" si="13"/>
        <v>4978.5091478937493</v>
      </c>
      <c r="M24" s="44">
        <f t="shared" si="14"/>
        <v>5918.0375521792657</v>
      </c>
      <c r="N24" s="45">
        <f t="shared" si="15"/>
        <v>5915.5054764595088</v>
      </c>
      <c r="O24" s="46">
        <f t="shared" si="16"/>
        <v>5885.0956637252011</v>
      </c>
      <c r="P24" s="40"/>
      <c r="Q24" s="40"/>
      <c r="R24" s="40"/>
    </row>
    <row r="25" spans="1:18">
      <c r="A25" s="9">
        <v>17</v>
      </c>
      <c r="B25" s="5">
        <v>44375</v>
      </c>
      <c r="C25" s="47">
        <v>2</v>
      </c>
      <c r="D25" s="57">
        <v>1.18743</v>
      </c>
      <c r="E25" s="58">
        <v>1.18676</v>
      </c>
      <c r="F25" s="59">
        <v>1.1853199999999999</v>
      </c>
      <c r="G25" s="22">
        <f t="shared" si="2"/>
        <v>178078.56840074074</v>
      </c>
      <c r="H25" s="22">
        <f t="shared" si="3"/>
        <v>178040.88324332522</v>
      </c>
      <c r="I25" s="22">
        <f t="shared" si="4"/>
        <v>177945.79870446207</v>
      </c>
      <c r="J25" s="44">
        <f t="shared" si="11"/>
        <v>5158.5930091177224</v>
      </c>
      <c r="K25" s="45">
        <f t="shared" si="12"/>
        <v>5157.6014445883657</v>
      </c>
      <c r="L25" s="46">
        <f t="shared" si="13"/>
        <v>5155.0620178055051</v>
      </c>
      <c r="M25" s="44">
        <f t="shared" si="14"/>
        <v>6125.4680968166567</v>
      </c>
      <c r="N25" s="45">
        <f t="shared" si="15"/>
        <v>6120.8350903796891</v>
      </c>
      <c r="O25" s="46">
        <f t="shared" si="16"/>
        <v>6110.3981109452207</v>
      </c>
      <c r="P25" s="40"/>
      <c r="Q25" s="40"/>
      <c r="R25" s="40"/>
    </row>
    <row r="26" spans="1:18">
      <c r="A26" s="9">
        <v>18</v>
      </c>
      <c r="B26" s="5">
        <v>44281</v>
      </c>
      <c r="C26" s="47">
        <v>2</v>
      </c>
      <c r="D26" s="57">
        <v>1.1754800000000001</v>
      </c>
      <c r="E26" s="58">
        <v>1.1751100000000001</v>
      </c>
      <c r="F26" s="59">
        <v>1.17431</v>
      </c>
      <c r="G26" s="22">
        <f t="shared" si="2"/>
        <v>184358.40226825181</v>
      </c>
      <c r="H26" s="22">
        <f t="shared" si="3"/>
        <v>184317.41191256716</v>
      </c>
      <c r="I26" s="22">
        <f t="shared" si="4"/>
        <v>184214.70463076117</v>
      </c>
      <c r="J26" s="44">
        <f t="shared" si="11"/>
        <v>5342.357052022222</v>
      </c>
      <c r="K26" s="45">
        <f t="shared" si="12"/>
        <v>5341.2264972997564</v>
      </c>
      <c r="L26" s="46">
        <f t="shared" si="13"/>
        <v>5338.3739611338615</v>
      </c>
      <c r="M26" s="44">
        <f t="shared" si="14"/>
        <v>6279.8338675110817</v>
      </c>
      <c r="N26" s="45">
        <f t="shared" si="15"/>
        <v>6276.5286692419177</v>
      </c>
      <c r="O26" s="46">
        <f t="shared" si="16"/>
        <v>6268.905926299105</v>
      </c>
      <c r="P26" s="40"/>
      <c r="Q26" s="40"/>
      <c r="R26" s="40"/>
    </row>
    <row r="27" spans="1:18">
      <c r="A27" s="9">
        <v>19</v>
      </c>
      <c r="B27" s="5">
        <v>44265</v>
      </c>
      <c r="C27" s="47">
        <v>1</v>
      </c>
      <c r="D27" s="57">
        <v>1.19737</v>
      </c>
      <c r="E27" s="58">
        <v>1.1982600000000001</v>
      </c>
      <c r="F27" s="59">
        <v>1.2001900000000001</v>
      </c>
      <c r="G27" s="22">
        <f t="shared" si="2"/>
        <v>190980.75887196991</v>
      </c>
      <c r="H27" s="22">
        <f t="shared" si="3"/>
        <v>190943.21737251774</v>
      </c>
      <c r="I27" s="22">
        <f t="shared" si="4"/>
        <v>190847.48402128497</v>
      </c>
      <c r="J27" s="44">
        <f t="shared" si="11"/>
        <v>5530.7520680475545</v>
      </c>
      <c r="K27" s="45">
        <f t="shared" si="12"/>
        <v>5529.5223573770145</v>
      </c>
      <c r="L27" s="46">
        <f t="shared" si="13"/>
        <v>5526.4411389228353</v>
      </c>
      <c r="M27" s="44">
        <f t="shared" si="14"/>
        <v>6622.3566037181008</v>
      </c>
      <c r="N27" s="45">
        <f t="shared" si="15"/>
        <v>6625.8054599505822</v>
      </c>
      <c r="O27" s="46">
        <f t="shared" si="16"/>
        <v>6632.7793905237986</v>
      </c>
      <c r="P27" s="40"/>
      <c r="Q27" s="40"/>
      <c r="R27" s="40"/>
    </row>
    <row r="28" spans="1:18">
      <c r="A28" s="9">
        <v>20</v>
      </c>
      <c r="B28" s="5">
        <v>44250</v>
      </c>
      <c r="C28" s="47">
        <v>1</v>
      </c>
      <c r="D28" s="57">
        <v>1.2186999999999999</v>
      </c>
      <c r="E28" s="58">
        <v>1.21922</v>
      </c>
      <c r="F28" s="59">
        <v>1.2203599999999999</v>
      </c>
      <c r="G28" s="22">
        <f t="shared" si="2"/>
        <v>197963.20639708801</v>
      </c>
      <c r="H28" s="22">
        <f t="shared" si="3"/>
        <v>197927.27105706537</v>
      </c>
      <c r="I28" s="22">
        <f t="shared" si="4"/>
        <v>197834.56308929142</v>
      </c>
      <c r="J28" s="44">
        <f t="shared" si="11"/>
        <v>5729.4227661590976</v>
      </c>
      <c r="K28" s="45">
        <f t="shared" si="12"/>
        <v>5728.2965211755318</v>
      </c>
      <c r="L28" s="46">
        <f t="shared" si="13"/>
        <v>5725.4245206385485</v>
      </c>
      <c r="M28" s="44">
        <f t="shared" si="14"/>
        <v>6982.447525118092</v>
      </c>
      <c r="N28" s="45">
        <f t="shared" si="15"/>
        <v>6984.0536845476317</v>
      </c>
      <c r="O28" s="46">
        <f t="shared" si="16"/>
        <v>6987.0790680064583</v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>
        <f t="shared" si="11"/>
        <v>5938.8961919126405</v>
      </c>
      <c r="K29" s="45">
        <f t="shared" si="12"/>
        <v>5937.8181317119606</v>
      </c>
      <c r="L29" s="46">
        <f t="shared" si="13"/>
        <v>5935.0368926787423</v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9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9" thickBot="1">
      <c r="A59" s="9"/>
      <c r="B59" s="94" t="s">
        <v>5</v>
      </c>
      <c r="C59" s="95"/>
      <c r="D59" s="7">
        <f>COUNTIF(D9:D58,1.27)</f>
        <v>0</v>
      </c>
      <c r="E59" s="7">
        <f>COUNTIF(E9:E58,1.5)</f>
        <v>0</v>
      </c>
      <c r="F59" s="8">
        <f>COUNTIF(F9:F58,2)</f>
        <v>0</v>
      </c>
      <c r="G59" s="70">
        <f>M59+G8</f>
        <v>197963.20639708798</v>
      </c>
      <c r="H59" s="71">
        <f>N59+H8</f>
        <v>197927.2710570654</v>
      </c>
      <c r="I59" s="72">
        <f>O59+I8</f>
        <v>197834.56308929142</v>
      </c>
      <c r="J59" s="67" t="s">
        <v>33</v>
      </c>
      <c r="K59" s="68">
        <f>B58-B9</f>
        <v>-44621.333333333336</v>
      </c>
      <c r="L59" s="69" t="s">
        <v>34</v>
      </c>
      <c r="M59" s="81">
        <f>SUM(M9:M58)</f>
        <v>97963.206397087983</v>
      </c>
      <c r="N59" s="82">
        <f>SUM(N9:N58)</f>
        <v>97927.271057065387</v>
      </c>
      <c r="O59" s="83">
        <f>SUM(O9:O58)</f>
        <v>97834.56308929142</v>
      </c>
    </row>
    <row r="60" spans="1:15" ht="19" thickBot="1">
      <c r="A60" s="9"/>
      <c r="B60" s="88" t="s">
        <v>6</v>
      </c>
      <c r="C60" s="89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86" t="s">
        <v>32</v>
      </c>
      <c r="H60" s="87"/>
      <c r="I60" s="93"/>
      <c r="J60" s="86" t="s">
        <v>35</v>
      </c>
      <c r="K60" s="87"/>
      <c r="L60" s="93"/>
      <c r="M60" s="9"/>
      <c r="N60" s="3"/>
      <c r="O60" s="4"/>
    </row>
    <row r="61" spans="1:15" ht="19" thickBot="1">
      <c r="A61" s="9"/>
      <c r="B61" s="88" t="s">
        <v>37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1.9796320639708798</v>
      </c>
      <c r="H61" s="77">
        <f t="shared" ref="H61" si="21">H59/H8</f>
        <v>1.979272710570654</v>
      </c>
      <c r="I61" s="78">
        <f>I59/I8</f>
        <v>1.9783456308929142</v>
      </c>
      <c r="J61" s="65">
        <f>(G61-100%)*30/K59</f>
        <v>-6.5863029460780473E-4</v>
      </c>
      <c r="K61" s="65">
        <f>(H61-100%)*30/K59</f>
        <v>-6.5838869263849017E-4</v>
      </c>
      <c r="L61" s="66">
        <f>(I61-100%)*30/K59</f>
        <v>-6.5776539458227954E-4</v>
      </c>
      <c r="M61" s="10"/>
      <c r="N61" s="2"/>
      <c r="O61" s="11"/>
    </row>
    <row r="62" spans="1:15" ht="19" thickBot="1">
      <c r="A62" s="3"/>
      <c r="B62" s="86" t="s">
        <v>4</v>
      </c>
      <c r="C62" s="87"/>
      <c r="D62" s="79" t="e">
        <f t="shared" ref="D62:E62" si="22">D59/(D59+D60+D61)</f>
        <v>#DIV/0!</v>
      </c>
      <c r="E62" s="74" t="e">
        <f t="shared" si="22"/>
        <v>#DIV/0!</v>
      </c>
      <c r="F62" s="75" t="e">
        <f>F59/(F59+F60+F61)</f>
        <v>#DIV/0!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D860"/>
  <sheetViews>
    <sheetView topLeftCell="A876" zoomScale="120" zoomScaleNormal="120" workbookViewId="0">
      <selection activeCell="F860" sqref="F860"/>
    </sheetView>
  </sheetViews>
  <sheetFormatPr baseColWidth="10" defaultColWidth="8.1640625" defaultRowHeight="15"/>
  <cols>
    <col min="1" max="1" width="6.6640625" style="53" customWidth="1"/>
    <col min="2" max="2" width="7.1640625" style="52" customWidth="1"/>
    <col min="3" max="256" width="8.1640625" style="52"/>
    <col min="257" max="257" width="6.6640625" style="52" customWidth="1"/>
    <col min="258" max="258" width="7.1640625" style="52" customWidth="1"/>
    <col min="259" max="512" width="8.1640625" style="52"/>
    <col min="513" max="513" width="6.6640625" style="52" customWidth="1"/>
    <col min="514" max="514" width="7.1640625" style="52" customWidth="1"/>
    <col min="515" max="768" width="8.1640625" style="52"/>
    <col min="769" max="769" width="6.6640625" style="52" customWidth="1"/>
    <col min="770" max="770" width="7.1640625" style="52" customWidth="1"/>
    <col min="771" max="1024" width="8.1640625" style="52"/>
    <col min="1025" max="1025" width="6.6640625" style="52" customWidth="1"/>
    <col min="1026" max="1026" width="7.1640625" style="52" customWidth="1"/>
    <col min="1027" max="1280" width="8.1640625" style="52"/>
    <col min="1281" max="1281" width="6.6640625" style="52" customWidth="1"/>
    <col min="1282" max="1282" width="7.1640625" style="52" customWidth="1"/>
    <col min="1283" max="1536" width="8.1640625" style="52"/>
    <col min="1537" max="1537" width="6.6640625" style="52" customWidth="1"/>
    <col min="1538" max="1538" width="7.1640625" style="52" customWidth="1"/>
    <col min="1539" max="1792" width="8.1640625" style="52"/>
    <col min="1793" max="1793" width="6.6640625" style="52" customWidth="1"/>
    <col min="1794" max="1794" width="7.1640625" style="52" customWidth="1"/>
    <col min="1795" max="2048" width="8.1640625" style="52"/>
    <col min="2049" max="2049" width="6.6640625" style="52" customWidth="1"/>
    <col min="2050" max="2050" width="7.1640625" style="52" customWidth="1"/>
    <col min="2051" max="2304" width="8.1640625" style="52"/>
    <col min="2305" max="2305" width="6.6640625" style="52" customWidth="1"/>
    <col min="2306" max="2306" width="7.1640625" style="52" customWidth="1"/>
    <col min="2307" max="2560" width="8.1640625" style="52"/>
    <col min="2561" max="2561" width="6.6640625" style="52" customWidth="1"/>
    <col min="2562" max="2562" width="7.1640625" style="52" customWidth="1"/>
    <col min="2563" max="2816" width="8.1640625" style="52"/>
    <col min="2817" max="2817" width="6.6640625" style="52" customWidth="1"/>
    <col min="2818" max="2818" width="7.1640625" style="52" customWidth="1"/>
    <col min="2819" max="3072" width="8.1640625" style="52"/>
    <col min="3073" max="3073" width="6.6640625" style="52" customWidth="1"/>
    <col min="3074" max="3074" width="7.1640625" style="52" customWidth="1"/>
    <col min="3075" max="3328" width="8.1640625" style="52"/>
    <col min="3329" max="3329" width="6.6640625" style="52" customWidth="1"/>
    <col min="3330" max="3330" width="7.1640625" style="52" customWidth="1"/>
    <col min="3331" max="3584" width="8.1640625" style="52"/>
    <col min="3585" max="3585" width="6.6640625" style="52" customWidth="1"/>
    <col min="3586" max="3586" width="7.1640625" style="52" customWidth="1"/>
    <col min="3587" max="3840" width="8.1640625" style="52"/>
    <col min="3841" max="3841" width="6.6640625" style="52" customWidth="1"/>
    <col min="3842" max="3842" width="7.1640625" style="52" customWidth="1"/>
    <col min="3843" max="4096" width="8.1640625" style="52"/>
    <col min="4097" max="4097" width="6.6640625" style="52" customWidth="1"/>
    <col min="4098" max="4098" width="7.1640625" style="52" customWidth="1"/>
    <col min="4099" max="4352" width="8.1640625" style="52"/>
    <col min="4353" max="4353" width="6.6640625" style="52" customWidth="1"/>
    <col min="4354" max="4354" width="7.1640625" style="52" customWidth="1"/>
    <col min="4355" max="4608" width="8.1640625" style="52"/>
    <col min="4609" max="4609" width="6.6640625" style="52" customWidth="1"/>
    <col min="4610" max="4610" width="7.1640625" style="52" customWidth="1"/>
    <col min="4611" max="4864" width="8.1640625" style="52"/>
    <col min="4865" max="4865" width="6.6640625" style="52" customWidth="1"/>
    <col min="4866" max="4866" width="7.1640625" style="52" customWidth="1"/>
    <col min="4867" max="5120" width="8.1640625" style="52"/>
    <col min="5121" max="5121" width="6.6640625" style="52" customWidth="1"/>
    <col min="5122" max="5122" width="7.1640625" style="52" customWidth="1"/>
    <col min="5123" max="5376" width="8.1640625" style="52"/>
    <col min="5377" max="5377" width="6.6640625" style="52" customWidth="1"/>
    <col min="5378" max="5378" width="7.1640625" style="52" customWidth="1"/>
    <col min="5379" max="5632" width="8.1640625" style="52"/>
    <col min="5633" max="5633" width="6.6640625" style="52" customWidth="1"/>
    <col min="5634" max="5634" width="7.1640625" style="52" customWidth="1"/>
    <col min="5635" max="5888" width="8.1640625" style="52"/>
    <col min="5889" max="5889" width="6.6640625" style="52" customWidth="1"/>
    <col min="5890" max="5890" width="7.1640625" style="52" customWidth="1"/>
    <col min="5891" max="6144" width="8.1640625" style="52"/>
    <col min="6145" max="6145" width="6.6640625" style="52" customWidth="1"/>
    <col min="6146" max="6146" width="7.1640625" style="52" customWidth="1"/>
    <col min="6147" max="6400" width="8.1640625" style="52"/>
    <col min="6401" max="6401" width="6.6640625" style="52" customWidth="1"/>
    <col min="6402" max="6402" width="7.1640625" style="52" customWidth="1"/>
    <col min="6403" max="6656" width="8.1640625" style="52"/>
    <col min="6657" max="6657" width="6.6640625" style="52" customWidth="1"/>
    <col min="6658" max="6658" width="7.1640625" style="52" customWidth="1"/>
    <col min="6659" max="6912" width="8.1640625" style="52"/>
    <col min="6913" max="6913" width="6.6640625" style="52" customWidth="1"/>
    <col min="6914" max="6914" width="7.1640625" style="52" customWidth="1"/>
    <col min="6915" max="7168" width="8.1640625" style="52"/>
    <col min="7169" max="7169" width="6.6640625" style="52" customWidth="1"/>
    <col min="7170" max="7170" width="7.1640625" style="52" customWidth="1"/>
    <col min="7171" max="7424" width="8.1640625" style="52"/>
    <col min="7425" max="7425" width="6.6640625" style="52" customWidth="1"/>
    <col min="7426" max="7426" width="7.1640625" style="52" customWidth="1"/>
    <col min="7427" max="7680" width="8.1640625" style="52"/>
    <col min="7681" max="7681" width="6.6640625" style="52" customWidth="1"/>
    <col min="7682" max="7682" width="7.1640625" style="52" customWidth="1"/>
    <col min="7683" max="7936" width="8.1640625" style="52"/>
    <col min="7937" max="7937" width="6.6640625" style="52" customWidth="1"/>
    <col min="7938" max="7938" width="7.1640625" style="52" customWidth="1"/>
    <col min="7939" max="8192" width="8.1640625" style="52"/>
    <col min="8193" max="8193" width="6.6640625" style="52" customWidth="1"/>
    <col min="8194" max="8194" width="7.1640625" style="52" customWidth="1"/>
    <col min="8195" max="8448" width="8.1640625" style="52"/>
    <col min="8449" max="8449" width="6.6640625" style="52" customWidth="1"/>
    <col min="8450" max="8450" width="7.1640625" style="52" customWidth="1"/>
    <col min="8451" max="8704" width="8.1640625" style="52"/>
    <col min="8705" max="8705" width="6.6640625" style="52" customWidth="1"/>
    <col min="8706" max="8706" width="7.1640625" style="52" customWidth="1"/>
    <col min="8707" max="8960" width="8.1640625" style="52"/>
    <col min="8961" max="8961" width="6.6640625" style="52" customWidth="1"/>
    <col min="8962" max="8962" width="7.1640625" style="52" customWidth="1"/>
    <col min="8963" max="9216" width="8.1640625" style="52"/>
    <col min="9217" max="9217" width="6.6640625" style="52" customWidth="1"/>
    <col min="9218" max="9218" width="7.1640625" style="52" customWidth="1"/>
    <col min="9219" max="9472" width="8.1640625" style="52"/>
    <col min="9473" max="9473" width="6.6640625" style="52" customWidth="1"/>
    <col min="9474" max="9474" width="7.1640625" style="52" customWidth="1"/>
    <col min="9475" max="9728" width="8.1640625" style="52"/>
    <col min="9729" max="9729" width="6.6640625" style="52" customWidth="1"/>
    <col min="9730" max="9730" width="7.1640625" style="52" customWidth="1"/>
    <col min="9731" max="9984" width="8.1640625" style="52"/>
    <col min="9985" max="9985" width="6.6640625" style="52" customWidth="1"/>
    <col min="9986" max="9986" width="7.1640625" style="52" customWidth="1"/>
    <col min="9987" max="10240" width="8.1640625" style="52"/>
    <col min="10241" max="10241" width="6.6640625" style="52" customWidth="1"/>
    <col min="10242" max="10242" width="7.1640625" style="52" customWidth="1"/>
    <col min="10243" max="10496" width="8.1640625" style="52"/>
    <col min="10497" max="10497" width="6.6640625" style="52" customWidth="1"/>
    <col min="10498" max="10498" width="7.1640625" style="52" customWidth="1"/>
    <col min="10499" max="10752" width="8.1640625" style="52"/>
    <col min="10753" max="10753" width="6.6640625" style="52" customWidth="1"/>
    <col min="10754" max="10754" width="7.1640625" style="52" customWidth="1"/>
    <col min="10755" max="11008" width="8.1640625" style="52"/>
    <col min="11009" max="11009" width="6.6640625" style="52" customWidth="1"/>
    <col min="11010" max="11010" width="7.1640625" style="52" customWidth="1"/>
    <col min="11011" max="11264" width="8.1640625" style="52"/>
    <col min="11265" max="11265" width="6.6640625" style="52" customWidth="1"/>
    <col min="11266" max="11266" width="7.1640625" style="52" customWidth="1"/>
    <col min="11267" max="11520" width="8.1640625" style="52"/>
    <col min="11521" max="11521" width="6.6640625" style="52" customWidth="1"/>
    <col min="11522" max="11522" width="7.1640625" style="52" customWidth="1"/>
    <col min="11523" max="11776" width="8.1640625" style="52"/>
    <col min="11777" max="11777" width="6.6640625" style="52" customWidth="1"/>
    <col min="11778" max="11778" width="7.1640625" style="52" customWidth="1"/>
    <col min="11779" max="12032" width="8.1640625" style="52"/>
    <col min="12033" max="12033" width="6.6640625" style="52" customWidth="1"/>
    <col min="12034" max="12034" width="7.1640625" style="52" customWidth="1"/>
    <col min="12035" max="12288" width="8.1640625" style="52"/>
    <col min="12289" max="12289" width="6.6640625" style="52" customWidth="1"/>
    <col min="12290" max="12290" width="7.1640625" style="52" customWidth="1"/>
    <col min="12291" max="12544" width="8.1640625" style="52"/>
    <col min="12545" max="12545" width="6.6640625" style="52" customWidth="1"/>
    <col min="12546" max="12546" width="7.1640625" style="52" customWidth="1"/>
    <col min="12547" max="12800" width="8.1640625" style="52"/>
    <col min="12801" max="12801" width="6.6640625" style="52" customWidth="1"/>
    <col min="12802" max="12802" width="7.1640625" style="52" customWidth="1"/>
    <col min="12803" max="13056" width="8.1640625" style="52"/>
    <col min="13057" max="13057" width="6.6640625" style="52" customWidth="1"/>
    <col min="13058" max="13058" width="7.1640625" style="52" customWidth="1"/>
    <col min="13059" max="13312" width="8.1640625" style="52"/>
    <col min="13313" max="13313" width="6.6640625" style="52" customWidth="1"/>
    <col min="13314" max="13314" width="7.1640625" style="52" customWidth="1"/>
    <col min="13315" max="13568" width="8.1640625" style="52"/>
    <col min="13569" max="13569" width="6.6640625" style="52" customWidth="1"/>
    <col min="13570" max="13570" width="7.1640625" style="52" customWidth="1"/>
    <col min="13571" max="13824" width="8.1640625" style="52"/>
    <col min="13825" max="13825" width="6.6640625" style="52" customWidth="1"/>
    <col min="13826" max="13826" width="7.1640625" style="52" customWidth="1"/>
    <col min="13827" max="14080" width="8.1640625" style="52"/>
    <col min="14081" max="14081" width="6.6640625" style="52" customWidth="1"/>
    <col min="14082" max="14082" width="7.1640625" style="52" customWidth="1"/>
    <col min="14083" max="14336" width="8.1640625" style="52"/>
    <col min="14337" max="14337" width="6.6640625" style="52" customWidth="1"/>
    <col min="14338" max="14338" width="7.1640625" style="52" customWidth="1"/>
    <col min="14339" max="14592" width="8.1640625" style="52"/>
    <col min="14593" max="14593" width="6.6640625" style="52" customWidth="1"/>
    <col min="14594" max="14594" width="7.1640625" style="52" customWidth="1"/>
    <col min="14595" max="14848" width="8.1640625" style="52"/>
    <col min="14849" max="14849" width="6.6640625" style="52" customWidth="1"/>
    <col min="14850" max="14850" width="7.1640625" style="52" customWidth="1"/>
    <col min="14851" max="15104" width="8.1640625" style="52"/>
    <col min="15105" max="15105" width="6.6640625" style="52" customWidth="1"/>
    <col min="15106" max="15106" width="7.1640625" style="52" customWidth="1"/>
    <col min="15107" max="15360" width="8.1640625" style="52"/>
    <col min="15361" max="15361" width="6.6640625" style="52" customWidth="1"/>
    <col min="15362" max="15362" width="7.1640625" style="52" customWidth="1"/>
    <col min="15363" max="15616" width="8.1640625" style="52"/>
    <col min="15617" max="15617" width="6.6640625" style="52" customWidth="1"/>
    <col min="15618" max="15618" width="7.1640625" style="52" customWidth="1"/>
    <col min="15619" max="15872" width="8.1640625" style="52"/>
    <col min="15873" max="15873" width="6.6640625" style="52" customWidth="1"/>
    <col min="15874" max="15874" width="7.1640625" style="52" customWidth="1"/>
    <col min="15875" max="16128" width="8.1640625" style="52"/>
    <col min="16129" max="16129" width="6.6640625" style="52" customWidth="1"/>
    <col min="16130" max="16130" width="7.1640625" style="52" customWidth="1"/>
    <col min="16131" max="16384" width="8.1640625" style="52"/>
  </cols>
  <sheetData>
    <row r="1" spans="1:1" ht="17">
      <c r="A1" s="84" t="s">
        <v>39</v>
      </c>
    </row>
    <row r="46" spans="1:1" ht="17">
      <c r="A46" s="84" t="s">
        <v>40</v>
      </c>
    </row>
    <row r="96" spans="1:1">
      <c r="A96" s="53" t="s">
        <v>41</v>
      </c>
    </row>
    <row r="196" spans="1:3" ht="18">
      <c r="A196" s="96">
        <v>44529</v>
      </c>
      <c r="B196" s="97"/>
      <c r="C196" s="97"/>
    </row>
    <row r="247" spans="1:4" ht="18">
      <c r="A247" s="96">
        <v>44523</v>
      </c>
      <c r="B247" s="97"/>
      <c r="C247" s="97"/>
      <c r="D247" s="85">
        <v>0.66666666666666663</v>
      </c>
    </row>
    <row r="248" spans="1:4">
      <c r="D248" s="85">
        <v>0.66666666666666663</v>
      </c>
    </row>
    <row r="298" spans="1:4" ht="18">
      <c r="A298" s="96">
        <v>44523</v>
      </c>
      <c r="B298" s="97"/>
      <c r="C298" s="97"/>
      <c r="D298" s="85">
        <v>0.66666666666666663</v>
      </c>
    </row>
    <row r="349" spans="1:4" ht="18">
      <c r="A349" s="96">
        <v>44484</v>
      </c>
      <c r="B349" s="97"/>
      <c r="C349" s="97"/>
      <c r="D349" s="85">
        <v>0</v>
      </c>
    </row>
    <row r="400" spans="1:4" ht="18">
      <c r="A400" s="96">
        <v>44467</v>
      </c>
      <c r="B400" s="97"/>
      <c r="C400" s="97"/>
      <c r="D400" s="85">
        <v>0.66666666666666663</v>
      </c>
    </row>
    <row r="451" spans="1:4" ht="18">
      <c r="A451" s="96">
        <v>44456</v>
      </c>
      <c r="B451" s="97"/>
      <c r="C451" s="97"/>
      <c r="D451" s="85">
        <v>0.5</v>
      </c>
    </row>
    <row r="502" spans="1:4" ht="18">
      <c r="A502" s="96">
        <v>44421</v>
      </c>
      <c r="B502" s="97"/>
      <c r="C502" s="97"/>
      <c r="D502" s="85">
        <v>0.33333333333333331</v>
      </c>
    </row>
    <row r="553" spans="1:4" ht="18">
      <c r="A553" s="96">
        <v>44413</v>
      </c>
      <c r="B553" s="97"/>
      <c r="C553" s="97"/>
      <c r="D553" s="85">
        <v>0.5</v>
      </c>
    </row>
    <row r="604" spans="1:4" ht="18">
      <c r="A604" s="96">
        <v>44405</v>
      </c>
      <c r="B604" s="97"/>
      <c r="C604" s="97"/>
      <c r="D604" s="85">
        <v>0.33333333333333331</v>
      </c>
    </row>
    <row r="655" spans="1:4" ht="18">
      <c r="A655" s="96">
        <v>44377</v>
      </c>
      <c r="B655" s="97"/>
      <c r="C655" s="97"/>
      <c r="D655" s="85">
        <v>0.16666666666666666</v>
      </c>
    </row>
    <row r="706" spans="1:4" ht="18">
      <c r="A706" s="96">
        <v>44375</v>
      </c>
      <c r="B706" s="97"/>
      <c r="C706" s="97"/>
      <c r="D706" s="85">
        <v>0.66666666666666663</v>
      </c>
    </row>
    <row r="757" spans="1:4" ht="18">
      <c r="A757" s="96">
        <v>44281</v>
      </c>
      <c r="B757" s="97"/>
      <c r="C757" s="97"/>
      <c r="D757" s="85">
        <v>0.16666666666666666</v>
      </c>
    </row>
    <row r="809" spans="1:4" ht="18">
      <c r="A809" s="96">
        <v>44265</v>
      </c>
      <c r="B809" s="97"/>
      <c r="C809" s="97"/>
      <c r="D809" s="85">
        <v>0.66666666666666663</v>
      </c>
    </row>
    <row r="860" spans="1:4" ht="18">
      <c r="A860" s="96">
        <v>44250</v>
      </c>
      <c r="B860" s="97"/>
      <c r="C860" s="97"/>
      <c r="D860" s="85">
        <v>0.33333333333333331</v>
      </c>
    </row>
  </sheetData>
  <mergeCells count="14">
    <mergeCell ref="A809:C809"/>
    <mergeCell ref="A860:C860"/>
    <mergeCell ref="A553:C553"/>
    <mergeCell ref="A604:C604"/>
    <mergeCell ref="A655:C655"/>
    <mergeCell ref="A706:C706"/>
    <mergeCell ref="A757:C757"/>
    <mergeCell ref="A451:C451"/>
    <mergeCell ref="A502:C502"/>
    <mergeCell ref="A196:C196"/>
    <mergeCell ref="A247:C247"/>
    <mergeCell ref="A298:C298"/>
    <mergeCell ref="A349:C349"/>
    <mergeCell ref="A400:C400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40"/>
  <sheetViews>
    <sheetView zoomScale="145" zoomScaleSheetLayoutView="100" workbookViewId="0">
      <selection activeCell="O17" sqref="O17"/>
    </sheetView>
  </sheetViews>
  <sheetFormatPr baseColWidth="10" defaultColWidth="8.1640625" defaultRowHeight="14"/>
  <cols>
    <col min="1" max="16384" width="8.1640625" style="52"/>
  </cols>
  <sheetData>
    <row r="1" spans="1:10">
      <c r="A1" s="52" t="s">
        <v>28</v>
      </c>
    </row>
    <row r="2" spans="1:10">
      <c r="A2" s="98" t="s">
        <v>43</v>
      </c>
      <c r="B2" s="99"/>
      <c r="C2" s="99"/>
      <c r="D2" s="99"/>
      <c r="E2" s="99"/>
      <c r="F2" s="99"/>
      <c r="G2" s="99"/>
      <c r="H2" s="99"/>
      <c r="I2" s="99"/>
      <c r="J2" s="99"/>
    </row>
    <row r="3" spans="1:10">
      <c r="A3" s="99"/>
      <c r="B3" s="99"/>
      <c r="C3" s="99"/>
      <c r="D3" s="99"/>
      <c r="E3" s="99"/>
      <c r="F3" s="99"/>
      <c r="G3" s="99"/>
      <c r="H3" s="99"/>
      <c r="I3" s="99"/>
      <c r="J3" s="99"/>
    </row>
    <row r="4" spans="1:10">
      <c r="A4" s="99"/>
      <c r="B4" s="99"/>
      <c r="C4" s="99"/>
      <c r="D4" s="99"/>
      <c r="E4" s="99"/>
      <c r="F4" s="99"/>
      <c r="G4" s="99"/>
      <c r="H4" s="99"/>
      <c r="I4" s="99"/>
      <c r="J4" s="99"/>
    </row>
    <row r="5" spans="1:10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0">
      <c r="A6" s="99"/>
      <c r="B6" s="99"/>
      <c r="C6" s="99"/>
      <c r="D6" s="99"/>
      <c r="E6" s="99"/>
      <c r="F6" s="99"/>
      <c r="G6" s="99"/>
      <c r="H6" s="99"/>
      <c r="I6" s="99"/>
      <c r="J6" s="99"/>
    </row>
    <row r="7" spans="1:10">
      <c r="A7" s="99"/>
      <c r="B7" s="99"/>
      <c r="C7" s="99"/>
      <c r="D7" s="99"/>
      <c r="E7" s="99"/>
      <c r="F7" s="99"/>
      <c r="G7" s="99"/>
      <c r="H7" s="99"/>
      <c r="I7" s="99"/>
      <c r="J7" s="99"/>
    </row>
    <row r="8" spans="1:10">
      <c r="A8" s="99"/>
      <c r="B8" s="99"/>
      <c r="C8" s="99"/>
      <c r="D8" s="99"/>
      <c r="E8" s="99"/>
      <c r="F8" s="99"/>
      <c r="G8" s="99"/>
      <c r="H8" s="99"/>
      <c r="I8" s="99"/>
      <c r="J8" s="99"/>
    </row>
    <row r="9" spans="1:10">
      <c r="A9" s="99"/>
      <c r="B9" s="99"/>
      <c r="C9" s="99"/>
      <c r="D9" s="99"/>
      <c r="E9" s="99"/>
      <c r="F9" s="99"/>
      <c r="G9" s="99"/>
      <c r="H9" s="99"/>
      <c r="I9" s="99"/>
      <c r="J9" s="99"/>
    </row>
    <row r="10" spans="1:10">
      <c r="A10" s="99"/>
      <c r="B10" s="99"/>
      <c r="C10" s="99"/>
      <c r="D10" s="99"/>
      <c r="E10" s="99"/>
      <c r="F10" s="99"/>
      <c r="G10" s="99"/>
      <c r="H10" s="99"/>
      <c r="I10" s="99"/>
      <c r="J10" s="99"/>
    </row>
    <row r="11" spans="1:10">
      <c r="A11" s="99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99"/>
      <c r="B12" s="99"/>
      <c r="C12" s="99"/>
      <c r="D12" s="99"/>
      <c r="E12" s="99"/>
      <c r="F12" s="99"/>
      <c r="G12" s="99"/>
      <c r="H12" s="99"/>
      <c r="I12" s="99"/>
      <c r="J12" s="99"/>
    </row>
    <row r="13" spans="1:10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0" spans="1:10">
      <c r="A20" s="99"/>
      <c r="B20" s="99"/>
      <c r="C20" s="99"/>
      <c r="D20" s="99"/>
      <c r="E20" s="99"/>
      <c r="F20" s="99"/>
      <c r="G20" s="99"/>
      <c r="H20" s="99"/>
      <c r="I20" s="99"/>
      <c r="J20" s="99"/>
    </row>
    <row r="22" spans="1:10">
      <c r="A22" s="52" t="s">
        <v>29</v>
      </c>
    </row>
    <row r="23" spans="1:10">
      <c r="A23" s="100" t="s">
        <v>42</v>
      </c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0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0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0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0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0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0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  <row r="30" spans="1:10">
      <c r="A30" s="101"/>
      <c r="B30" s="101"/>
      <c r="C30" s="101"/>
      <c r="D30" s="101"/>
      <c r="E30" s="101"/>
      <c r="F30" s="101"/>
      <c r="G30" s="101"/>
      <c r="H30" s="101"/>
      <c r="I30" s="101"/>
      <c r="J30" s="101"/>
    </row>
    <row r="32" spans="1:10">
      <c r="A32" s="52" t="s">
        <v>30</v>
      </c>
    </row>
    <row r="33" spans="1:10">
      <c r="A33" s="100" t="s">
        <v>38</v>
      </c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</sheetData>
  <mergeCells count="3">
    <mergeCell ref="A2:J20"/>
    <mergeCell ref="A23:J30"/>
    <mergeCell ref="A33:J40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baseColWidth="10" defaultColWidth="8.83203125" defaultRowHeight="18"/>
  <cols>
    <col min="1" max="1" width="14" customWidth="1"/>
    <col min="2" max="2" width="13.1640625" customWidth="1"/>
    <col min="4" max="4" width="14.6640625" customWidth="1"/>
    <col min="6" max="6" width="14.1640625" customWidth="1"/>
    <col min="8" max="8" width="15.66406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喜納 秀樹</cp:lastModifiedBy>
  <dcterms:created xsi:type="dcterms:W3CDTF">2020-09-18T03:10:57Z</dcterms:created>
  <dcterms:modified xsi:type="dcterms:W3CDTF">2022-04-02T14:09:38Z</dcterms:modified>
</cp:coreProperties>
</file>