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<sst xmlns="http://schemas.openxmlformats.org/spreadsheetml/2006/main" count="75" uniqueCount="63">
  <si>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</si>
  <si>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</si>
  <si>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</si>
  <si>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</si>
  <si>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</si>
  <si>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</si>
  <si>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</si>
  <si>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</si>
  <si>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</si>
  <si>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</si>
  <si>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</si>
  <si>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</si>
  <si>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</si>
  <si>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</si>
  <si>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</si>
  <si>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</si>
  <si>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</si>
  <si>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</si>
  <si>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</si>
  <si>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</si>
  <si>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</si>
  <si>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</si>
  <si>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</si>
  <si>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</si>
  <si>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</si>
  <si>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</si>
  <si>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</si>
  <si>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</si>
  <si>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</si>
  <si>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</si>
  <si>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</si>
  <si>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</si>
  <si>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</si>
  <si>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</si>
  <si>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</si>
  <si>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</si>
  <si>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2005.2.1</t>
    <phoneticPr fontId="1"/>
  </si>
  <si>
    <t>2005.2.7</t>
    <phoneticPr fontId="1"/>
  </si>
  <si>
    <t>2005.2.15</t>
    <phoneticPr fontId="1"/>
  </si>
  <si>
    <t>MAがクロスしている付近に出やすい？出ると大きい？</t>
    <rPh sb="10" eb="12">
      <t>フキン</t>
    </rPh>
    <rPh sb="13" eb="14">
      <t>デ</t>
    </rPh>
    <rPh sb="18" eb="19">
      <t>デ</t>
    </rPh>
    <rPh sb="21" eb="22">
      <t>オオ</t>
    </rPh>
    <phoneticPr fontId="1"/>
  </si>
  <si>
    <t>③の手前に出ているPB（と思われる）はどう判断？</t>
    <rPh sb="2" eb="4">
      <t>テマエ</t>
    </rPh>
    <rPh sb="5" eb="6">
      <t>デ</t>
    </rPh>
    <rPh sb="13" eb="14">
      <t>オモ</t>
    </rPh>
    <rPh sb="21" eb="23">
      <t>ハンダン</t>
    </rPh>
    <phoneticPr fontId="1"/>
  </si>
  <si>
    <t>③のあと長い上昇があるが、PBらしきものは出ていない。なぜ？</t>
    <rPh sb="4" eb="5">
      <t>ナガ</t>
    </rPh>
    <rPh sb="6" eb="8">
      <t>ジョウショウ</t>
    </rPh>
    <rPh sb="21" eb="22">
      <t>デ</t>
    </rPh>
    <phoneticPr fontId="1"/>
  </si>
  <si>
    <t>2005.3.17</t>
    <phoneticPr fontId="1"/>
  </si>
  <si>
    <t>2005.3.18</t>
    <phoneticPr fontId="1"/>
  </si>
  <si>
    <t>高低の幅が狭く、動きが活発な時は出ていない感じ</t>
    <rPh sb="0" eb="2">
      <t>コウテイ</t>
    </rPh>
    <rPh sb="3" eb="4">
      <t>ハバ</t>
    </rPh>
    <rPh sb="5" eb="6">
      <t>セマ</t>
    </rPh>
    <rPh sb="8" eb="9">
      <t>ウゴ</t>
    </rPh>
    <rPh sb="11" eb="13">
      <t>カッパツ</t>
    </rPh>
    <rPh sb="14" eb="15">
      <t>トキ</t>
    </rPh>
    <rPh sb="16" eb="17">
      <t>デ</t>
    </rPh>
    <rPh sb="21" eb="22">
      <t>カン</t>
    </rPh>
    <phoneticPr fontId="1"/>
  </si>
  <si>
    <t>１H足</t>
    <rPh sb="2" eb="3">
      <t>アシ</t>
    </rPh>
    <phoneticPr fontId="1"/>
  </si>
  <si>
    <t>2005.3.23</t>
    <phoneticPr fontId="1"/>
  </si>
  <si>
    <t>2005.3.31</t>
    <phoneticPr fontId="1"/>
  </si>
  <si>
    <t>2005.4.12</t>
    <phoneticPr fontId="1"/>
  </si>
  <si>
    <t>2005.4.14</t>
    <phoneticPr fontId="1"/>
  </si>
  <si>
    <t>2005.4.21</t>
    <phoneticPr fontId="1"/>
  </si>
  <si>
    <t>短いローソクは対価が小さいかと思っていたけど大きさは関係ない？</t>
    <rPh sb="0" eb="1">
      <t>ミジカ</t>
    </rPh>
    <rPh sb="7" eb="9">
      <t>タイカ</t>
    </rPh>
    <rPh sb="10" eb="11">
      <t>チイ</t>
    </rPh>
    <rPh sb="15" eb="16">
      <t>オモ</t>
    </rPh>
    <rPh sb="22" eb="23">
      <t>オオ</t>
    </rPh>
    <rPh sb="26" eb="28">
      <t>カンケイ</t>
    </rPh>
    <phoneticPr fontId="1"/>
  </si>
  <si>
    <t>気付き</t>
    <rPh sb="0" eb="1">
      <t>キ</t>
    </rPh>
    <rPh sb="1" eb="2">
      <t>ツ</t>
    </rPh>
    <phoneticPr fontId="1"/>
  </si>
  <si>
    <t>確認ミス</t>
    <rPh sb="0" eb="2">
      <t>カクニン</t>
    </rPh>
    <phoneticPr fontId="1"/>
  </si>
  <si>
    <t>一か月ぶりになる。こんなに出ないものなのか？</t>
    <rPh sb="0" eb="1">
      <t>イッ</t>
    </rPh>
    <rPh sb="2" eb="3">
      <t>ゲツ</t>
    </rPh>
    <rPh sb="13" eb="14">
      <t>デ</t>
    </rPh>
    <phoneticPr fontId="1"/>
  </si>
  <si>
    <t>2005.5.19</t>
    <phoneticPr fontId="1"/>
  </si>
  <si>
    <t>2005.5.25</t>
    <phoneticPr fontId="1"/>
  </si>
  <si>
    <t>2005.6.2</t>
    <phoneticPr fontId="1"/>
  </si>
  <si>
    <t>立て続けにPB出現。どれが確実？</t>
    <rPh sb="0" eb="1">
      <t>タ</t>
    </rPh>
    <rPh sb="2" eb="3">
      <t>ツヅ</t>
    </rPh>
    <rPh sb="7" eb="9">
      <t>シュツゲン</t>
    </rPh>
    <rPh sb="13" eb="15">
      <t>カクジツ</t>
    </rPh>
    <phoneticPr fontId="1"/>
  </si>
  <si>
    <t>2005.6.16</t>
    <phoneticPr fontId="1"/>
  </si>
  <si>
    <t>2005.6.23</t>
    <phoneticPr fontId="1"/>
  </si>
  <si>
    <t xml:space="preserve">⑭PBの次とその次、立て続けでＰＢが出現しています。ヒゲの長さや実体の長さが異なりますが、信用度の違いなどがありますか？あるならば、どの形状が一番信用度が高いのでしょうか？
</t>
    <rPh sb="4" eb="5">
      <t>ツギ</t>
    </rPh>
    <rPh sb="8" eb="9">
      <t>ツギ</t>
    </rPh>
    <rPh sb="10" eb="11">
      <t>タ</t>
    </rPh>
    <rPh sb="12" eb="13">
      <t>ツヅ</t>
    </rPh>
    <rPh sb="18" eb="20">
      <t>シュツゲン</t>
    </rPh>
    <rPh sb="29" eb="30">
      <t>ナガ</t>
    </rPh>
    <rPh sb="32" eb="34">
      <t>ジッタイ</t>
    </rPh>
    <rPh sb="35" eb="36">
      <t>ナガ</t>
    </rPh>
    <rPh sb="38" eb="39">
      <t>コト</t>
    </rPh>
    <rPh sb="45" eb="48">
      <t>シンヨウド</t>
    </rPh>
    <rPh sb="49" eb="50">
      <t>チガ</t>
    </rPh>
    <rPh sb="68" eb="70">
      <t>ケイジョウ</t>
    </rPh>
    <rPh sb="71" eb="73">
      <t>イチバン</t>
    </rPh>
    <rPh sb="73" eb="76">
      <t>シンヨウド</t>
    </rPh>
    <rPh sb="77" eb="78">
      <t>タカ</t>
    </rPh>
    <phoneticPr fontId="1"/>
  </si>
  <si>
    <t xml:space="preserve">前回⑦が売りとしていたが、ご指摘があった後確認してみたら、MAの上でした。しかもMAにタッチもしていません。。⑩も同様、ヒゲの方向、ＭＡとの位置関係条件外でした。注意します！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</si>
</sst>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trike/>
      <sz val="11"/>
      <name val="游ゴシック"/>
      <family val="3"/>
      <charset val="128"/>
      <scheme val="minor"/>
    </font>
    <font>
      <strike/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7" fontId="14" fillId="0" borderId="0" xfId="0" applyNumberFormat="1" applyFont="1">
      <alignment vertical="center"/>
    </xf>
    <xf numFmtId="0" fontId="15" fillId="0" borderId="8" xfId="0" applyFont="1" applyBorder="1">
      <alignment vertical="center"/>
    </xf>
    <xf numFmtId="176" fontId="15" fillId="0" borderId="12" xfId="0" applyNumberFormat="1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6" fillId="0" borderId="8" xfId="0" applyNumberFormat="1" applyFont="1" applyBorder="1">
      <alignment vertical="center"/>
    </xf>
    <xf numFmtId="0" fontId="16" fillId="0" borderId="0" xfId="0" applyNumberFormat="1" applyFont="1" applyBorder="1">
      <alignment vertical="center"/>
    </xf>
    <xf numFmtId="0" fontId="16" fillId="0" borderId="9" xfId="0" applyNumberFormat="1" applyFont="1" applyBorder="1">
      <alignment vertical="center"/>
    </xf>
    <xf numFmtId="177" fontId="15" fillId="0" borderId="0" xfId="0" applyNumberFormat="1" applyFont="1" applyBorder="1">
      <alignment vertical="center"/>
    </xf>
    <xf numFmtId="38" fontId="15" fillId="0" borderId="8" xfId="1" applyFont="1" applyBorder="1">
      <alignment vertical="center"/>
    </xf>
    <xf numFmtId="38" fontId="15" fillId="0" borderId="0" xfId="1" applyFont="1" applyBorder="1">
      <alignment vertical="center"/>
    </xf>
    <xf numFmtId="38" fontId="15" fillId="0" borderId="9" xfId="1" applyFont="1" applyBorder="1">
      <alignment vertical="center"/>
    </xf>
    <xf numFmtId="176" fontId="17" fillId="0" borderId="12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="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="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="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="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="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="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="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="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="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="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="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="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="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="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="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="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="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="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="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="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="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26</xdr:col>
      <xdr:colOff>0</xdr:colOff>
      <xdr:row>4</xdr:row>
      <xdr:rowOff>0</xdr:rowOff>
    </xdr:from>
    <xdr:to>
      <xdr:col>42</xdr:col>
      <xdr:colOff>152400</xdr:colOff>
      <xdr:row>28</xdr:row>
      <xdr:rowOff>43427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0" y="71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150000</xdr:colOff>
      <xdr:row>4</xdr:row>
      <xdr:rowOff>150000</xdr:rowOff>
    </xdr:from>
    <xdr:to>
      <xdr:col>42</xdr:col>
      <xdr:colOff>302400</xdr:colOff>
      <xdr:row>29</xdr:row>
      <xdr:rowOff>14833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750" y="86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300000</xdr:colOff>
      <xdr:row>5</xdr:row>
      <xdr:rowOff>121406</xdr:rowOff>
    </xdr:from>
    <xdr:to>
      <xdr:col>42</xdr:col>
      <xdr:colOff>452400</xdr:colOff>
      <xdr:row>29</xdr:row>
      <xdr:rowOff>164833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6750" y="101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450000</xdr:colOff>
      <xdr:row>6</xdr:row>
      <xdr:rowOff>92812</xdr:rowOff>
    </xdr:from>
    <xdr:to>
      <xdr:col>42</xdr:col>
      <xdr:colOff>602400</xdr:colOff>
      <xdr:row>30</xdr:row>
      <xdr:rowOff>136239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6750" y="116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600000</xdr:colOff>
      <xdr:row>7</xdr:row>
      <xdr:rowOff>64219</xdr:rowOff>
    </xdr:from>
    <xdr:to>
      <xdr:col>43</xdr:col>
      <xdr:colOff>133275</xdr:colOff>
      <xdr:row>31</xdr:row>
      <xdr:rowOff>107646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6750" y="131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27</xdr:col>
      <xdr:colOff>130875</xdr:colOff>
      <xdr:row>8</xdr:row>
      <xdr:rowOff>35625</xdr:rowOff>
    </xdr:from>
    <xdr:to>
      <xdr:col>43</xdr:col>
      <xdr:colOff>283275</xdr:colOff>
      <xdr:row>32</xdr:row>
      <xdr:rowOff>79052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6750" y="146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35719</xdr:rowOff>
    </xdr:from>
    <xdr:to>
      <xdr:col>16</xdr:col>
      <xdr:colOff>342900</xdr:colOff>
      <xdr:row>24</xdr:row>
      <xdr:rowOff>79146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19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173811</xdr:rowOff>
    </xdr:from>
    <xdr:to>
      <xdr:col>16</xdr:col>
      <xdr:colOff>342900</xdr:colOff>
      <xdr:row>50</xdr:row>
      <xdr:rowOff>38644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865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38063</xdr:rowOff>
    </xdr:from>
    <xdr:to>
      <xdr:col>16</xdr:col>
      <xdr:colOff>342900</xdr:colOff>
      <xdr:row>76</xdr:row>
      <xdr:rowOff>81490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24938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80906</xdr:rowOff>
    </xdr:from>
    <xdr:to>
      <xdr:col>16</xdr:col>
      <xdr:colOff>342900</xdr:colOff>
      <xdr:row>102</xdr:row>
      <xdr:rowOff>124333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11219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16594</xdr:rowOff>
    </xdr:from>
    <xdr:to>
      <xdr:col>16</xdr:col>
      <xdr:colOff>342900</xdr:colOff>
      <xdr:row>128</xdr:row>
      <xdr:rowOff>60021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90344"/>
          <a:ext cx="10058400" cy="4329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pane xSplit="1" ySplit="8" topLeftCell="B17" activePane="bottomRight" state="frozen"/>
      <selection pane="topRight" activeCell="B1" sqref="B1"/>
      <selection pane="bottomLeft" activeCell="A9" sqref="A9"/>
      <selection pane="bottomRight" activeCell="J27" sqref="J27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8" max="9" width="9.875" bestFit="1" customWidth="1"/>
    <col min="10" max="11" width="7.75" customWidth="1"/>
    <col min="12" max="12" width="9.875" bestFit="1" customWidth="1"/>
    <col min="13" max="15" width="7.75" customWidth="1"/>
  </cols>
  <sheetData>
    <row r="1" spans="1:18" x14ac:dyDescent="0.4">
      <c r="A1" s="1" t="s">
        <v>7</v>
      </c>
      <c r="C1" t="s">
        <v>35</v>
      </c>
    </row>
    <row r="2" spans="1:18" x14ac:dyDescent="0.4">
      <c r="A2" s="1" t="s">
        <v>8</v>
      </c>
      <c r="C2" t="s">
        <v>45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33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96" t="s">
        <v>3</v>
      </c>
      <c r="H6" s="97"/>
      <c r="I6" s="103"/>
      <c r="J6" s="96" t="s">
        <v>23</v>
      </c>
      <c r="K6" s="97"/>
      <c r="L6" s="103"/>
      <c r="M6" s="96" t="s">
        <v>24</v>
      </c>
      <c r="N6" s="97"/>
      <c r="O6" s="103"/>
    </row>
    <row r="7" spans="1:18" ht="19.5" thickBot="1" x14ac:dyDescent="0.45">
      <c r="A7" s="27"/>
      <c r="B7" s="27" t="s">
        <v>2</v>
      </c>
      <c r="C7" s="64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100" t="s">
        <v>23</v>
      </c>
      <c r="K8" s="101"/>
      <c r="L8" s="102"/>
      <c r="M8" s="100"/>
      <c r="N8" s="101"/>
      <c r="O8" s="102"/>
    </row>
    <row r="9" spans="1:18" x14ac:dyDescent="0.4">
      <c r="A9" s="9">
        <v>1</v>
      </c>
      <c r="B9" s="23" t="s">
        <v>36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 t="s">
        <v>37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 t="s">
        <v>39</v>
      </c>
      <c r="Q10" s="40"/>
      <c r="R10" s="40"/>
    </row>
    <row r="11" spans="1:18" x14ac:dyDescent="0.4">
      <c r="A11" s="9">
        <v>3</v>
      </c>
      <c r="B11" s="5" t="s">
        <v>38</v>
      </c>
      <c r="C11" s="47">
        <v>2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 t="s">
        <v>40</v>
      </c>
      <c r="Q11" s="40"/>
      <c r="R11" s="40"/>
    </row>
    <row r="12" spans="1:18" x14ac:dyDescent="0.4">
      <c r="A12" s="9">
        <v>4</v>
      </c>
      <c r="B12" s="5" t="s">
        <v>42</v>
      </c>
      <c r="C12" s="47">
        <v>1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 t="s">
        <v>41</v>
      </c>
      <c r="Q12" s="40"/>
      <c r="R12" s="40"/>
    </row>
    <row r="13" spans="1:18" x14ac:dyDescent="0.4">
      <c r="A13" s="9">
        <v>5</v>
      </c>
      <c r="B13" s="5" t="s">
        <v>43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133822.55776000003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7574.8617600000007</v>
      </c>
      <c r="P13" s="40"/>
      <c r="Q13" s="40"/>
      <c r="R13" s="40"/>
    </row>
    <row r="14" spans="1:18" x14ac:dyDescent="0.4">
      <c r="A14" s="9">
        <v>6</v>
      </c>
      <c r="B14" s="5" t="s">
        <v>46</v>
      </c>
      <c r="C14" s="47">
        <v>1</v>
      </c>
      <c r="D14" s="57">
        <v>1.27</v>
      </c>
      <c r="E14" s="58">
        <v>1.5</v>
      </c>
      <c r="F14" s="59">
        <v>2</v>
      </c>
      <c r="G14" s="22">
        <f t="shared" si="2"/>
        <v>125151.23691520988</v>
      </c>
      <c r="H14" s="22">
        <f t="shared" si="3"/>
        <v>130226.01248475155</v>
      </c>
      <c r="I14" s="22">
        <f t="shared" si="4"/>
        <v>141851.91122560002</v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4014.6767328000005</v>
      </c>
      <c r="M14" s="44">
        <f t="shared" si="14"/>
        <v>4593.2589600900646</v>
      </c>
      <c r="N14" s="45">
        <f t="shared" si="15"/>
        <v>5607.8187194390612</v>
      </c>
      <c r="O14" s="46">
        <f t="shared" si="16"/>
        <v>8029.3534656000011</v>
      </c>
      <c r="P14" s="40" t="s">
        <v>44</v>
      </c>
      <c r="Q14" s="40"/>
      <c r="R14" s="40"/>
    </row>
    <row r="15" spans="1:18" x14ac:dyDescent="0.4">
      <c r="A15" s="85">
        <v>7</v>
      </c>
      <c r="B15" s="86" t="s">
        <v>47</v>
      </c>
      <c r="C15" s="87">
        <v>2</v>
      </c>
      <c r="D15" s="88">
        <v>1.27</v>
      </c>
      <c r="E15" s="89">
        <v>1.5</v>
      </c>
      <c r="F15" s="90">
        <v>2</v>
      </c>
      <c r="G15" s="91">
        <f t="shared" si="2"/>
        <v>129919.49904167937</v>
      </c>
      <c r="H15" s="91">
        <f t="shared" si="3"/>
        <v>136086.18304656536</v>
      </c>
      <c r="I15" s="91">
        <f t="shared" si="4"/>
        <v>150363.02589913603</v>
      </c>
      <c r="J15" s="92">
        <f t="shared" si="11"/>
        <v>3754.5371074562963</v>
      </c>
      <c r="K15" s="93">
        <f t="shared" si="12"/>
        <v>3906.7803745425463</v>
      </c>
      <c r="L15" s="94">
        <f t="shared" si="13"/>
        <v>4255.5573367680008</v>
      </c>
      <c r="M15" s="92">
        <f t="shared" si="14"/>
        <v>4768.2621264694963</v>
      </c>
      <c r="N15" s="93">
        <f t="shared" si="15"/>
        <v>5860.1705618138194</v>
      </c>
      <c r="O15" s="94">
        <f t="shared" si="16"/>
        <v>8511.1146735360016</v>
      </c>
      <c r="P15" s="84" t="s">
        <v>53</v>
      </c>
      <c r="Q15" s="40"/>
      <c r="R15" s="40"/>
    </row>
    <row r="16" spans="1:18" x14ac:dyDescent="0.4">
      <c r="A16" s="9">
        <v>8</v>
      </c>
      <c r="B16" s="5" t="s">
        <v>48</v>
      </c>
      <c r="C16" s="47">
        <v>1</v>
      </c>
      <c r="D16" s="57">
        <v>1.27</v>
      </c>
      <c r="E16" s="58">
        <v>1.5</v>
      </c>
      <c r="F16" s="59">
        <v>2</v>
      </c>
      <c r="G16" s="22">
        <f t="shared" si="2"/>
        <v>134869.43195516735</v>
      </c>
      <c r="H16" s="22">
        <f t="shared" si="3"/>
        <v>142210.06128366079</v>
      </c>
      <c r="I16" s="22">
        <f t="shared" si="4"/>
        <v>159384.80745308418</v>
      </c>
      <c r="J16" s="44">
        <f t="shared" si="11"/>
        <v>3897.5849712503809</v>
      </c>
      <c r="K16" s="45">
        <f t="shared" si="12"/>
        <v>4082.5854913969606</v>
      </c>
      <c r="L16" s="46">
        <f t="shared" si="13"/>
        <v>4510.8907769740808</v>
      </c>
      <c r="M16" s="44">
        <f t="shared" si="14"/>
        <v>4949.9329134879836</v>
      </c>
      <c r="N16" s="45">
        <f t="shared" si="15"/>
        <v>6123.8782370954414</v>
      </c>
      <c r="O16" s="46">
        <f t="shared" si="16"/>
        <v>9021.7815539481617</v>
      </c>
      <c r="Q16" s="40"/>
      <c r="R16" s="40"/>
    </row>
    <row r="17" spans="1:18" x14ac:dyDescent="0.4">
      <c r="A17" s="9">
        <v>9</v>
      </c>
      <c r="B17" s="5" t="s">
        <v>49</v>
      </c>
      <c r="C17" s="47">
        <v>1</v>
      </c>
      <c r="D17" s="57">
        <v>1.27</v>
      </c>
      <c r="E17" s="58">
        <v>1.5</v>
      </c>
      <c r="F17" s="59">
        <v>2</v>
      </c>
      <c r="G17" s="22">
        <f t="shared" si="2"/>
        <v>140007.95731265924</v>
      </c>
      <c r="H17" s="22">
        <f t="shared" si="3"/>
        <v>148609.51404142551</v>
      </c>
      <c r="I17" s="22">
        <f t="shared" si="4"/>
        <v>168947.89590026924</v>
      </c>
      <c r="J17" s="44">
        <f t="shared" si="11"/>
        <v>4046.0829586550203</v>
      </c>
      <c r="K17" s="45">
        <f t="shared" si="12"/>
        <v>4266.3018385098239</v>
      </c>
      <c r="L17" s="46">
        <f t="shared" si="13"/>
        <v>4781.5442235925257</v>
      </c>
      <c r="M17" s="44">
        <f t="shared" si="14"/>
        <v>5138.5253574918761</v>
      </c>
      <c r="N17" s="45">
        <f t="shared" si="15"/>
        <v>6399.4527577647359</v>
      </c>
      <c r="O17" s="46">
        <f t="shared" si="16"/>
        <v>9563.0884471850513</v>
      </c>
      <c r="P17" s="40" t="s">
        <v>51</v>
      </c>
      <c r="Q17" s="40"/>
      <c r="R17" s="40"/>
    </row>
    <row r="18" spans="1:18" x14ac:dyDescent="0.4">
      <c r="A18" s="9">
        <v>10</v>
      </c>
      <c r="B18" s="95" t="s">
        <v>50</v>
      </c>
      <c r="C18" s="87">
        <v>1</v>
      </c>
      <c r="D18" s="88">
        <v>1.27</v>
      </c>
      <c r="E18" s="89">
        <v>1.5</v>
      </c>
      <c r="F18" s="59">
        <v>0</v>
      </c>
      <c r="G18" s="91">
        <f t="shared" si="2"/>
        <v>145342.26048627155</v>
      </c>
      <c r="H18" s="91">
        <f t="shared" si="3"/>
        <v>155296.94217328966</v>
      </c>
      <c r="I18" s="91">
        <f t="shared" si="4"/>
        <v>168947.89590026924</v>
      </c>
      <c r="J18" s="92">
        <f t="shared" si="11"/>
        <v>4200.2387193797767</v>
      </c>
      <c r="K18" s="93">
        <f t="shared" si="12"/>
        <v>4458.2854212427656</v>
      </c>
      <c r="L18" s="94">
        <f t="shared" si="13"/>
        <v>5068.4368770080773</v>
      </c>
      <c r="M18" s="92">
        <f t="shared" si="14"/>
        <v>5334.3031736123166</v>
      </c>
      <c r="N18" s="93">
        <f t="shared" si="15"/>
        <v>6687.4281318641479</v>
      </c>
      <c r="O18" s="94">
        <f t="shared" si="16"/>
        <v>0</v>
      </c>
      <c r="P18" s="84" t="s">
        <v>53</v>
      </c>
      <c r="Q18" s="40"/>
      <c r="R18" s="40"/>
    </row>
    <row r="19" spans="1:18" x14ac:dyDescent="0.4">
      <c r="A19" s="9">
        <v>11</v>
      </c>
      <c r="B19" s="5" t="s">
        <v>55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150879.8006107985</v>
      </c>
      <c r="H19" s="22">
        <f t="shared" si="3"/>
        <v>162285.3045710877</v>
      </c>
      <c r="I19" s="22">
        <f t="shared" si="4"/>
        <v>179084.7696542854</v>
      </c>
      <c r="J19" s="44">
        <f t="shared" si="11"/>
        <v>4360.2678145881464</v>
      </c>
      <c r="K19" s="45">
        <f t="shared" si="12"/>
        <v>4658.9082651986892</v>
      </c>
      <c r="L19" s="46">
        <f t="shared" si="13"/>
        <v>5068.4368770080773</v>
      </c>
      <c r="M19" s="44">
        <f t="shared" si="14"/>
        <v>5537.5401245269459</v>
      </c>
      <c r="N19" s="45">
        <f t="shared" si="15"/>
        <v>6988.3623977980333</v>
      </c>
      <c r="O19" s="46">
        <f t="shared" si="16"/>
        <v>10136.873754016155</v>
      </c>
      <c r="P19" s="40" t="s">
        <v>54</v>
      </c>
      <c r="Q19" s="40"/>
      <c r="R19" s="40"/>
    </row>
    <row r="20" spans="1:18" x14ac:dyDescent="0.4">
      <c r="A20" s="9">
        <v>12</v>
      </c>
      <c r="B20" s="5" t="s">
        <v>56</v>
      </c>
      <c r="C20" s="47">
        <v>1</v>
      </c>
      <c r="D20" s="57">
        <v>1.27</v>
      </c>
      <c r="E20" s="58">
        <v>1.5</v>
      </c>
      <c r="F20" s="59">
        <v>2</v>
      </c>
      <c r="G20" s="22">
        <f t="shared" si="2"/>
        <v>156628.32101406992</v>
      </c>
      <c r="H20" s="22">
        <f t="shared" si="3"/>
        <v>169588.14327678666</v>
      </c>
      <c r="I20" s="22">
        <f t="shared" si="4"/>
        <v>189829.85583354253</v>
      </c>
      <c r="J20" s="44">
        <f t="shared" si="11"/>
        <v>4526.3940183239547</v>
      </c>
      <c r="K20" s="45">
        <f t="shared" si="12"/>
        <v>4868.5591371326309</v>
      </c>
      <c r="L20" s="46">
        <f t="shared" si="13"/>
        <v>5372.5430896285616</v>
      </c>
      <c r="M20" s="44">
        <f t="shared" si="14"/>
        <v>5748.5204032714228</v>
      </c>
      <c r="N20" s="45">
        <f t="shared" si="15"/>
        <v>7302.8387056989468</v>
      </c>
      <c r="O20" s="46">
        <f t="shared" si="16"/>
        <v>10745.086179257123</v>
      </c>
      <c r="P20" s="40"/>
      <c r="Q20" s="40"/>
      <c r="R20" s="40"/>
    </row>
    <row r="21" spans="1:18" x14ac:dyDescent="0.4">
      <c r="A21" s="9">
        <v>13</v>
      </c>
      <c r="B21" s="5" t="s">
        <v>57</v>
      </c>
      <c r="C21" s="47">
        <v>2</v>
      </c>
      <c r="D21" s="57">
        <v>1.27</v>
      </c>
      <c r="E21" s="58">
        <v>1.5</v>
      </c>
      <c r="F21" s="59">
        <v>2</v>
      </c>
      <c r="G21" s="22">
        <f t="shared" si="2"/>
        <v>162595.86004470597</v>
      </c>
      <c r="H21" s="22">
        <f t="shared" si="3"/>
        <v>177219.60972424207</v>
      </c>
      <c r="I21" s="22">
        <f t="shared" si="4"/>
        <v>201219.64718355509</v>
      </c>
      <c r="J21" s="44">
        <f t="shared" si="11"/>
        <v>4698.8496304220971</v>
      </c>
      <c r="K21" s="45">
        <f t="shared" si="12"/>
        <v>5087.6442983035995</v>
      </c>
      <c r="L21" s="46">
        <f t="shared" si="13"/>
        <v>5694.8956750062762</v>
      </c>
      <c r="M21" s="44">
        <f t="shared" si="14"/>
        <v>5967.5390306360632</v>
      </c>
      <c r="N21" s="45">
        <f t="shared" si="15"/>
        <v>7631.4664474553992</v>
      </c>
      <c r="O21" s="46">
        <f t="shared" si="16"/>
        <v>11389.791350012552</v>
      </c>
      <c r="P21" s="40"/>
      <c r="Q21" s="40"/>
      <c r="R21" s="40"/>
    </row>
    <row r="22" spans="1:18" x14ac:dyDescent="0.4">
      <c r="A22" s="9">
        <v>14</v>
      </c>
      <c r="B22" s="5" t="s">
        <v>59</v>
      </c>
      <c r="C22" s="47">
        <v>2</v>
      </c>
      <c r="D22" s="57">
        <v>1.27</v>
      </c>
      <c r="E22" s="58">
        <v>1.5</v>
      </c>
      <c r="F22" s="59">
        <v>2</v>
      </c>
      <c r="G22" s="22">
        <f t="shared" si="2"/>
        <v>168790.76231240926</v>
      </c>
      <c r="H22" s="22">
        <f t="shared" si="3"/>
        <v>185194.49216183295</v>
      </c>
      <c r="I22" s="22">
        <f t="shared" si="4"/>
        <v>213292.82601456839</v>
      </c>
      <c r="J22" s="44">
        <f t="shared" si="11"/>
        <v>4877.8758013411789</v>
      </c>
      <c r="K22" s="45">
        <f t="shared" si="12"/>
        <v>5316.588291727262</v>
      </c>
      <c r="L22" s="46">
        <f t="shared" si="13"/>
        <v>6036.5894155066526</v>
      </c>
      <c r="M22" s="44">
        <f t="shared" si="14"/>
        <v>6194.9022677032972</v>
      </c>
      <c r="N22" s="45">
        <f t="shared" si="15"/>
        <v>7974.8824375908935</v>
      </c>
      <c r="O22" s="46">
        <f t="shared" si="16"/>
        <v>12073.178831013305</v>
      </c>
      <c r="P22" s="40" t="s">
        <v>58</v>
      </c>
      <c r="Q22" s="40"/>
      <c r="R22" s="40"/>
    </row>
    <row r="23" spans="1:18" x14ac:dyDescent="0.4">
      <c r="A23" s="9">
        <v>15</v>
      </c>
      <c r="B23" s="5" t="s">
        <v>60</v>
      </c>
      <c r="C23" s="47">
        <v>1</v>
      </c>
      <c r="D23" s="57">
        <v>1.27</v>
      </c>
      <c r="E23" s="58">
        <v>1.5</v>
      </c>
      <c r="F23" s="59">
        <v>2</v>
      </c>
      <c r="G23" s="22">
        <f t="shared" si="2"/>
        <v>175221.69035651206</v>
      </c>
      <c r="H23" s="22">
        <f t="shared" si="3"/>
        <v>193528.24430911543</v>
      </c>
      <c r="I23" s="22">
        <f t="shared" si="4"/>
        <v>226090.3955754425</v>
      </c>
      <c r="J23" s="44">
        <f t="shared" si="11"/>
        <v>5063.7228693722782</v>
      </c>
      <c r="K23" s="45">
        <f t="shared" si="12"/>
        <v>5555.834764854988</v>
      </c>
      <c r="L23" s="46">
        <f t="shared" si="13"/>
        <v>6398.7847804370513</v>
      </c>
      <c r="M23" s="44">
        <f t="shared" si="14"/>
        <v>6430.9280441027931</v>
      </c>
      <c r="N23" s="45">
        <f t="shared" si="15"/>
        <v>8333.752147282481</v>
      </c>
      <c r="O23" s="46">
        <f t="shared" si="16"/>
        <v>12797.569560874103</v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>
        <f t="shared" si="11"/>
        <v>5256.6507106953613</v>
      </c>
      <c r="K24" s="45">
        <f t="shared" si="12"/>
        <v>5805.8473292734625</v>
      </c>
      <c r="L24" s="46">
        <f t="shared" si="13"/>
        <v>6782.7118672632751</v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104" t="s">
        <v>5</v>
      </c>
      <c r="C59" s="105"/>
      <c r="D59" s="7">
        <f>COUNTIF(D9:D58,1.27)</f>
        <v>15</v>
      </c>
      <c r="E59" s="7">
        <f>COUNTIF(E9:E58,1.5)</f>
        <v>15</v>
      </c>
      <c r="F59" s="8">
        <f>COUNTIF(F9:F58,2)</f>
        <v>14</v>
      </c>
      <c r="G59" s="70">
        <f>M59+G8</f>
        <v>175221.69035651209</v>
      </c>
      <c r="H59" s="71">
        <f>N59+H8</f>
        <v>193528.24430911546</v>
      </c>
      <c r="I59" s="72">
        <f>O59+I8</f>
        <v>226090.39557544247</v>
      </c>
      <c r="J59" s="67" t="s">
        <v>30</v>
      </c>
      <c r="K59" s="68" t="e">
        <f>B58-B9</f>
        <v>#VALUE!</v>
      </c>
      <c r="L59" s="69" t="s">
        <v>31</v>
      </c>
      <c r="M59" s="81">
        <f>SUM(M9:M58)</f>
        <v>75221.690356512074</v>
      </c>
      <c r="N59" s="82">
        <f>SUM(N9:N58)</f>
        <v>93528.244309115456</v>
      </c>
      <c r="O59" s="83">
        <f>SUM(O9:O58)</f>
        <v>126090.39557544247</v>
      </c>
    </row>
    <row r="60" spans="1:15" ht="19.5" thickBot="1" x14ac:dyDescent="0.45">
      <c r="A60" s="9"/>
      <c r="B60" s="98" t="s">
        <v>6</v>
      </c>
      <c r="C60" s="99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96" t="s">
        <v>29</v>
      </c>
      <c r="H60" s="97"/>
      <c r="I60" s="103"/>
      <c r="J60" s="96" t="s">
        <v>32</v>
      </c>
      <c r="K60" s="97"/>
      <c r="L60" s="103"/>
      <c r="M60" s="9"/>
      <c r="N60" s="3"/>
      <c r="O60" s="4"/>
    </row>
    <row r="61" spans="1:15" ht="19.5" thickBot="1" x14ac:dyDescent="0.45">
      <c r="A61" s="9"/>
      <c r="B61" s="98" t="s">
        <v>34</v>
      </c>
      <c r="C61" s="99"/>
      <c r="D61" s="7">
        <f>COUNTIF(D9:D58,0)</f>
        <v>0</v>
      </c>
      <c r="E61" s="7">
        <f>COUNTIF(E9:E58,0)</f>
        <v>0</v>
      </c>
      <c r="F61" s="7">
        <f>COUNTIF(F9:F58,0)</f>
        <v>1</v>
      </c>
      <c r="G61" s="76">
        <f>G59/G8</f>
        <v>1.7522169035651209</v>
      </c>
      <c r="H61" s="77">
        <f t="shared" ref="H61" si="21">H59/H8</f>
        <v>1.9352824430911546</v>
      </c>
      <c r="I61" s="78">
        <f>I59/I8</f>
        <v>2.2609039557544248</v>
      </c>
      <c r="J61" s="65" t="e">
        <f>(G61-100%)*30/K59</f>
        <v>#VALUE!</v>
      </c>
      <c r="K61" s="65" t="e">
        <f>(H61-100%)*30/K59</f>
        <v>#VALUE!</v>
      </c>
      <c r="L61" s="66" t="e">
        <f>(I61-100%)*30/K59</f>
        <v>#VALUE!</v>
      </c>
      <c r="M61" s="10"/>
      <c r="N61" s="2"/>
      <c r="O61" s="11"/>
    </row>
    <row r="62" spans="1:15" ht="19.5" thickBot="1" x14ac:dyDescent="0.45">
      <c r="A62" s="3"/>
      <c r="B62" s="96" t="s">
        <v>4</v>
      </c>
      <c r="C62" s="97"/>
      <c r="D62" s="79">
        <f t="shared" ref="D62:E62" si="22">D59/(D59+D60+D61)</f>
        <v>1</v>
      </c>
      <c r="E62" s="74">
        <f t="shared" si="22"/>
        <v>1</v>
      </c>
      <c r="F62" s="75">
        <f>F59/(F59+F60+F61)</f>
        <v>0.93333333333333335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1" zoomScale="80" zoomScaleNormal="80" workbookViewId="0">
      <selection activeCell="F132" sqref="F132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SheetLayoutView="100" workbookViewId="0">
      <selection activeCell="A2" sqref="A2:J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52</v>
      </c>
    </row>
    <row r="2" spans="1:10" x14ac:dyDescent="0.4">
      <c r="A2" s="106" t="s">
        <v>61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x14ac:dyDescent="0.4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4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10" x14ac:dyDescent="0.4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x14ac:dyDescent="0.4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spans="1:10" x14ac:dyDescent="0.4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 x14ac:dyDescent="0.4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1" spans="1:10" x14ac:dyDescent="0.4">
      <c r="A11" s="52" t="s">
        <v>26</v>
      </c>
    </row>
    <row r="12" spans="1:10" x14ac:dyDescent="0.4">
      <c r="A12" s="108" t="s">
        <v>62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x14ac:dyDescent="0.4">
      <c r="A13" s="109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x14ac:dyDescent="0.4">
      <c r="A14" s="109"/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x14ac:dyDescent="0.4">
      <c r="A15" s="109"/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x14ac:dyDescent="0.4">
      <c r="A16" s="109"/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x14ac:dyDescent="0.4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0" x14ac:dyDescent="0.4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x14ac:dyDescent="0.4">
      <c r="A19" s="109"/>
      <c r="B19" s="109"/>
      <c r="C19" s="109"/>
      <c r="D19" s="109"/>
      <c r="E19" s="109"/>
      <c r="F19" s="109"/>
      <c r="G19" s="109"/>
      <c r="H19" s="109"/>
      <c r="I19" s="109"/>
      <c r="J19" s="109"/>
    </row>
    <row r="21" spans="1:10" x14ac:dyDescent="0.4">
      <c r="A21" s="52" t="s">
        <v>27</v>
      </c>
    </row>
    <row r="22" spans="1:10" x14ac:dyDescent="0.4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x14ac:dyDescent="0.4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x14ac:dyDescent="0.4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x14ac:dyDescent="0.4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x14ac:dyDescent="0.4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4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x14ac:dyDescent="0.4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x14ac:dyDescent="0.4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Windows ユーザー</cp:lastModifiedBy>
  <dcterms:created xsi:type="dcterms:W3CDTF">2020-09-18T03:10:57Z</dcterms:created>
  <dcterms:modified xsi:type="dcterms:W3CDTF">2022-04-05T14:22:35Z</dcterms:modified>
</cp:coreProperties>
</file>