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st6\Desktop\"/>
    </mc:Choice>
  </mc:AlternateContent>
  <xr:revisionPtr revIDLastSave="0" documentId="13_ncr:1_{749FA7FD-7D67-4AC2-BD6C-DC818AD9F960}" xr6:coauthVersionLast="47" xr6:coauthVersionMax="47" xr10:uidLastSave="{00000000-0000-0000-0000-000000000000}"/>
  <bookViews>
    <workbookView xWindow="1785" yWindow="240" windowWidth="25770" windowHeight="1459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<sst xmlns="http://schemas.openxmlformats.org/spreadsheetml/2006/main" count="82" uniqueCount="61">
  <si>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</si>
  <si>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</si>
  <si>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</si>
  <si>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</si>
  <si>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</si>
  <si>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</si>
  <si>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</si>
  <si>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</si>
  <si>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</si>
  <si>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</si>
  <si>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</si>
  <si>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</si>
  <si>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</si>
  <si>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</si>
  <si>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</si>
  <si>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</si>
  <si>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</si>
  <si>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</si>
  <si>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</si>
  <si>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</si>
  <si>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</si>
  <si>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</si>
  <si>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</si>
  <si>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</si>
  <si>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</si>
  <si>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</si>
  <si>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</si>
  <si>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</si>
  <si>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</si>
  <si>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</si>
  <si>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</si>
  <si>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</si>
  <si>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</si>
  <si>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</si>
  <si>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</si>
  <si>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GBPJPY</t>
    <phoneticPr fontId="1"/>
  </si>
  <si>
    <t>15M足</t>
    <rPh sb="3" eb="4">
      <t>アシ</t>
    </rPh>
    <phoneticPr fontId="1"/>
  </si>
  <si>
    <t>① GBPJPY  15M  No.1の画像です</t>
    <phoneticPr fontId="1"/>
  </si>
  <si>
    <t>10MA・20MAの両方の上側にキャンドルがあれば買い方向、下側なら売り方向。MAに触れてPB出現でエントリー待ち、PB高値or安値ブレイクでエントリー。</t>
    <phoneticPr fontId="1"/>
  </si>
  <si>
    <t>② GBPJPY  15M  No.2の画像です</t>
    <phoneticPr fontId="1"/>
  </si>
  <si>
    <t>③ GBPJPY  15M  No.3の画像です</t>
    <phoneticPr fontId="1"/>
  </si>
  <si>
    <t>④ GBPJPY  15M  No.4の画像です</t>
    <phoneticPr fontId="1"/>
  </si>
  <si>
    <t>⑤ GBPJPY  15M  No.5の画像です</t>
    <phoneticPr fontId="1"/>
  </si>
  <si>
    <t>凄く伸びた！！（30まで取れてる）</t>
    <rPh sb="0" eb="1">
      <t>スゴ</t>
    </rPh>
    <rPh sb="2" eb="3">
      <t>ノ</t>
    </rPh>
    <rPh sb="12" eb="13">
      <t>ト</t>
    </rPh>
    <phoneticPr fontId="1"/>
  </si>
  <si>
    <t>以下、画像の添付を省略します。ご了承下さい！！</t>
    <rPh sb="0" eb="2">
      <t>イカ</t>
    </rPh>
    <rPh sb="3" eb="5">
      <t>ガゾウ</t>
    </rPh>
    <rPh sb="6" eb="8">
      <t>テンプ</t>
    </rPh>
    <rPh sb="9" eb="11">
      <t>ショウリャク</t>
    </rPh>
    <rPh sb="16" eb="18">
      <t>リョウショウ</t>
    </rPh>
    <rPh sb="18" eb="19">
      <t>クダ</t>
    </rPh>
    <phoneticPr fontId="1"/>
  </si>
  <si>
    <t>追撃！！</t>
    <rPh sb="0" eb="2">
      <t>ツイゲキ</t>
    </rPh>
    <phoneticPr fontId="1"/>
  </si>
  <si>
    <t>更に追撃！！！</t>
    <rPh sb="0" eb="1">
      <t>サラ</t>
    </rPh>
    <rPh sb="2" eb="4">
      <t>ツイゲキ</t>
    </rPh>
    <phoneticPr fontId="1"/>
  </si>
  <si>
    <t>ポンド円は、ボラ高いせいか、レンジっぽい上昇（下落）でのトレードはしない方が、イイと感じました。勝率が良くありません。トレンドがはっきりと出たら、順張りでエントリーすることにします。</t>
    <rPh sb="3" eb="4">
      <t>エン</t>
    </rPh>
    <rPh sb="8" eb="9">
      <t>タカ</t>
    </rPh>
    <rPh sb="20" eb="22">
      <t>ジョウショウ</t>
    </rPh>
    <rPh sb="23" eb="25">
      <t>ゲラク</t>
    </rPh>
    <rPh sb="36" eb="37">
      <t>ホウ</t>
    </rPh>
    <rPh sb="42" eb="43">
      <t>カン</t>
    </rPh>
    <rPh sb="48" eb="50">
      <t>ショウリツ</t>
    </rPh>
    <rPh sb="51" eb="52">
      <t>ヨ</t>
    </rPh>
    <rPh sb="69" eb="70">
      <t>デ</t>
    </rPh>
    <rPh sb="73" eb="75">
      <t>ジュンバ</t>
    </rPh>
    <phoneticPr fontId="1"/>
  </si>
  <si>
    <t>質問に対する回答について、理由を教えて頂きたくメールをして、お手数をお掛け致しまして、大変申し訳ございませんでした。これからは、自分で答えが出るまで考える様に致します。</t>
    <rPh sb="0" eb="2">
      <t>シツモン</t>
    </rPh>
    <rPh sb="3" eb="4">
      <t>タイ</t>
    </rPh>
    <rPh sb="6" eb="8">
      <t>カイトウ</t>
    </rPh>
    <rPh sb="13" eb="15">
      <t>リユウ</t>
    </rPh>
    <rPh sb="16" eb="17">
      <t>オシ</t>
    </rPh>
    <rPh sb="19" eb="20">
      <t>イタダ</t>
    </rPh>
    <rPh sb="31" eb="33">
      <t>テスウ</t>
    </rPh>
    <rPh sb="35" eb="36">
      <t>カ</t>
    </rPh>
    <rPh sb="37" eb="38">
      <t>イタ</t>
    </rPh>
    <rPh sb="43" eb="45">
      <t>タイヘン</t>
    </rPh>
    <rPh sb="45" eb="46">
      <t>モウ</t>
    </rPh>
    <rPh sb="47" eb="48">
      <t>ワケ</t>
    </rPh>
    <rPh sb="64" eb="66">
      <t>ジブン</t>
    </rPh>
    <rPh sb="67" eb="68">
      <t>コタ</t>
    </rPh>
    <rPh sb="70" eb="71">
      <t>デ</t>
    </rPh>
    <rPh sb="74" eb="75">
      <t>カンガ</t>
    </rPh>
    <rPh sb="77" eb="78">
      <t>ヨウ</t>
    </rPh>
    <rPh sb="79" eb="80">
      <t>イタ</t>
    </rPh>
    <phoneticPr fontId="1"/>
  </si>
  <si>
    <t>凄く伸びた！！（10まで取れてる）</t>
    <rPh sb="0" eb="1">
      <t>スゴ</t>
    </rPh>
    <rPh sb="2" eb="3">
      <t>ノ</t>
    </rPh>
    <rPh sb="12" eb="13">
      <t>ト</t>
    </rPh>
    <phoneticPr fontId="1"/>
  </si>
  <si>
    <t>凄く伸びた！！（10まで取れてる）・・・（1日かかった）</t>
    <rPh sb="0" eb="1">
      <t>スゴ</t>
    </rPh>
    <rPh sb="2" eb="3">
      <t>ノ</t>
    </rPh>
    <rPh sb="12" eb="13">
      <t>ト</t>
    </rPh>
    <rPh sb="22" eb="23">
      <t>ニチ</t>
    </rPh>
    <phoneticPr fontId="1"/>
  </si>
  <si>
    <t>PBの条件とチャートでの確認とトレード手法は、完全にマスターできました。どうやら、私は何回か検証をしないと、なかなか覚えられない様なので、今後、自分がトレードするであろう通貨ペアは一通り検証しようと思います。</t>
    <rPh sb="3" eb="5">
      <t>ジョウケン</t>
    </rPh>
    <rPh sb="12" eb="14">
      <t>カクニン</t>
    </rPh>
    <rPh sb="19" eb="21">
      <t>シュホウ</t>
    </rPh>
    <rPh sb="23" eb="25">
      <t>カンゼン</t>
    </rPh>
    <rPh sb="41" eb="42">
      <t>ワタシ</t>
    </rPh>
    <rPh sb="43" eb="45">
      <t>ナンカイ</t>
    </rPh>
    <rPh sb="46" eb="48">
      <t>ケンショウ</t>
    </rPh>
    <rPh sb="58" eb="59">
      <t>オボ</t>
    </rPh>
    <rPh sb="64" eb="65">
      <t>ヨウ</t>
    </rPh>
    <rPh sb="69" eb="71">
      <t>コンゴ</t>
    </rPh>
    <rPh sb="72" eb="74">
      <t>ジブン</t>
    </rPh>
    <rPh sb="85" eb="87">
      <t>ツウカ</t>
    </rPh>
    <rPh sb="90" eb="92">
      <t>ヒトトオ</t>
    </rPh>
    <rPh sb="93" eb="95">
      <t>ケンショウ</t>
    </rPh>
    <rPh sb="99" eb="100">
      <t>オモ</t>
    </rPh>
    <phoneticPr fontId="1"/>
  </si>
  <si>
    <t>追撃！！凄く伸びた！！（10まで取れてる）</t>
    <rPh sb="0" eb="2">
      <t>ツイゲキ</t>
    </rPh>
    <phoneticPr fontId="1"/>
  </si>
  <si>
    <t>塾長が、2022.1.20WEBセミナーで、動画の添付は、5個くらいでいいから、スピード感を持って、検証を進める様に指示がありました</t>
    <rPh sb="0" eb="2">
      <t>ジュクチョウ</t>
    </rPh>
    <rPh sb="22" eb="24">
      <t>ドウガ</t>
    </rPh>
    <rPh sb="25" eb="27">
      <t>テンプ</t>
    </rPh>
    <rPh sb="30" eb="31">
      <t>コ</t>
    </rPh>
    <rPh sb="44" eb="45">
      <t>カン</t>
    </rPh>
    <rPh sb="46" eb="47">
      <t>モ</t>
    </rPh>
    <rPh sb="50" eb="52">
      <t>ケンショウ</t>
    </rPh>
    <rPh sb="53" eb="54">
      <t>スス</t>
    </rPh>
    <rPh sb="56" eb="57">
      <t>ヨウ</t>
    </rPh>
    <rPh sb="58" eb="60">
      <t>シジ</t>
    </rPh>
    <phoneticPr fontId="1"/>
  </si>
  <si>
    <t>30 M</t>
    <phoneticPr fontId="5"/>
  </si>
  <si>
    <t>15M</t>
    <phoneticPr fontId="1"/>
  </si>
  <si>
    <t>5M</t>
    <phoneticPr fontId="1"/>
  </si>
  <si>
    <t>〇</t>
    <phoneticPr fontId="1"/>
  </si>
  <si>
    <t>GBP/USD</t>
    <phoneticPr fontId="1"/>
  </si>
  <si>
    <t>EUR/JPY</t>
    <phoneticPr fontId="1"/>
  </si>
  <si>
    <t>GBP/JPY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</si>
</sst>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20"/>
      <color indexed="8"/>
      <name val="ＭＳ Ｐゴシック"/>
      <family val="3"/>
      <charset val="128"/>
    </font>
    <font>
      <b/>
      <sz val="26"/>
      <color rgb="FFFF0000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4" fillId="0" borderId="0" xfId="2" applyFont="1">
      <alignment vertical="center"/>
    </xf>
    <xf numFmtId="0" fontId="12" fillId="4" borderId="9" xfId="0" applyNumberFormat="1" applyFont="1" applyFill="1" applyBorder="1">
      <alignment vertical="center"/>
    </xf>
    <xf numFmtId="0" fontId="15" fillId="0" borderId="0" xfId="2" applyFont="1">
      <alignment vertical="center"/>
    </xf>
    <xf numFmtId="0" fontId="16" fillId="0" borderId="0" xfId="2" applyFo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99061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</xdr:row>
      <xdr:rowOff>0</xdr:rowOff>
    </xdr:from>
    <xdr:to>
      <xdr:col>17</xdr:col>
      <xdr:colOff>413920</xdr:colOff>
      <xdr:row>40</xdr:row>
      <xdr:rowOff>97888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62D1F95-E94D-41C1-980A-E63CBD227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5344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17</xdr:col>
      <xdr:colOff>413920</xdr:colOff>
      <xdr:row>81</xdr:row>
      <xdr:rowOff>97888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EB3BB81-55F0-41D2-81E4-D61C86FCF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167688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17</xdr:col>
      <xdr:colOff>413920</xdr:colOff>
      <xdr:row>122</xdr:row>
      <xdr:rowOff>97888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0EB73DD-4D92-47BA-A508-95E4C1CF9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5621000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17</xdr:col>
      <xdr:colOff>413920</xdr:colOff>
      <xdr:row>163</xdr:row>
      <xdr:rowOff>97888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F7AF54E-C037-4FE5-A360-8BCC70745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3074313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167</xdr:row>
      <xdr:rowOff>0</xdr:rowOff>
    </xdr:from>
    <xdr:to>
      <xdr:col>17</xdr:col>
      <xdr:colOff>413920</xdr:colOff>
      <xdr:row>203</xdr:row>
      <xdr:rowOff>97888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AFDEFC5-F991-4665-8CA0-9F1D178BF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0349031"/>
          <a:ext cx="10748545" cy="6527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59" sqref="F5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33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4" t="s">
        <v>3</v>
      </c>
      <c r="H6" s="85"/>
      <c r="I6" s="91"/>
      <c r="J6" s="84" t="s">
        <v>22</v>
      </c>
      <c r="K6" s="85"/>
      <c r="L6" s="91"/>
      <c r="M6" s="84" t="s">
        <v>23</v>
      </c>
      <c r="N6" s="85"/>
      <c r="O6" s="91"/>
    </row>
    <row r="7" spans="1:18" ht="19.5" thickBot="1" x14ac:dyDescent="0.45">
      <c r="A7" s="27"/>
      <c r="B7" s="27" t="s">
        <v>2</v>
      </c>
      <c r="C7" s="64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22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44337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44337</v>
      </c>
      <c r="C10" s="47">
        <v>2</v>
      </c>
      <c r="D10" s="57">
        <v>1.27</v>
      </c>
      <c r="E10" s="58">
        <v>1.5</v>
      </c>
      <c r="F10" s="9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44340</v>
      </c>
      <c r="C11" s="47">
        <v>2</v>
      </c>
      <c r="D11" s="57">
        <v>-1</v>
      </c>
      <c r="E11" s="58">
        <v>-1</v>
      </c>
      <c r="F11" s="80">
        <v>-1</v>
      </c>
      <c r="G11" s="22">
        <f>IF(D11="","",G10+M11)</f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-3232.9548299999997</v>
      </c>
      <c r="N11" s="45">
        <f t="shared" si="9"/>
        <v>-3276.0749999999998</v>
      </c>
      <c r="O11" s="46">
        <f t="shared" si="10"/>
        <v>-3370.7999999999997</v>
      </c>
      <c r="P11" s="40" t="s">
        <v>45</v>
      </c>
      <c r="Q11" s="40"/>
      <c r="R11" s="40"/>
    </row>
    <row r="12" spans="1:18" x14ac:dyDescent="0.4">
      <c r="A12" s="9">
        <v>4</v>
      </c>
      <c r="B12" s="5">
        <v>44341</v>
      </c>
      <c r="C12" s="47">
        <v>1</v>
      </c>
      <c r="D12" s="57">
        <v>1.27</v>
      </c>
      <c r="E12" s="58">
        <v>1.5</v>
      </c>
      <c r="F12" s="99">
        <v>2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3982.6770550769997</v>
      </c>
      <c r="N12" s="45">
        <f t="shared" si="9"/>
        <v>4766.6891249999999</v>
      </c>
      <c r="O12" s="46">
        <f t="shared" si="10"/>
        <v>6539.3519999999999</v>
      </c>
      <c r="P12" s="40"/>
      <c r="Q12" s="40"/>
      <c r="R12" s="40"/>
    </row>
    <row r="13" spans="1:18" x14ac:dyDescent="0.4">
      <c r="A13" s="9">
        <v>5</v>
      </c>
      <c r="B13" s="5">
        <v>44341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112649.30027595242</v>
      </c>
      <c r="H13" s="22">
        <f t="shared" si="3"/>
        <v>115674.30426062501</v>
      </c>
      <c r="I13" s="22">
        <f t="shared" si="4"/>
        <v>122460.26512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3465.8565599999997</v>
      </c>
      <c r="M13" s="44">
        <f t="shared" ref="M13:M58" si="14">IF(D13="","",J13*D13)</f>
        <v>4134.4170508754332</v>
      </c>
      <c r="N13" s="45">
        <f t="shared" ref="N13:N58" si="15">IF(E13="","",K13*E13)</f>
        <v>4981.190135625</v>
      </c>
      <c r="O13" s="46">
        <f t="shared" ref="O13:O58" si="16">IF(F13="","",L13*F13)</f>
        <v>6931.7131199999994</v>
      </c>
      <c r="P13" s="40"/>
      <c r="Q13" s="40"/>
      <c r="R13" s="40"/>
    </row>
    <row r="14" spans="1:18" x14ac:dyDescent="0.4">
      <c r="A14" s="9">
        <v>6</v>
      </c>
      <c r="B14" s="5">
        <v>44341</v>
      </c>
      <c r="C14" s="47">
        <v>2</v>
      </c>
      <c r="D14" s="57">
        <v>-1</v>
      </c>
      <c r="E14" s="58">
        <v>-1</v>
      </c>
      <c r="F14" s="59">
        <v>-1</v>
      </c>
      <c r="G14" s="22">
        <f t="shared" si="2"/>
        <v>109269.82126767385</v>
      </c>
      <c r="H14" s="22">
        <f t="shared" si="3"/>
        <v>112204.07513280626</v>
      </c>
      <c r="I14" s="22">
        <f t="shared" si="4"/>
        <v>118786.4571664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3673.8079535999996</v>
      </c>
      <c r="M14" s="44">
        <f t="shared" si="14"/>
        <v>-3379.4790082785726</v>
      </c>
      <c r="N14" s="45">
        <f t="shared" si="15"/>
        <v>-3470.2291278187499</v>
      </c>
      <c r="O14" s="46">
        <f t="shared" si="16"/>
        <v>-3673.8079535999996</v>
      </c>
      <c r="P14" s="40" t="s">
        <v>45</v>
      </c>
      <c r="Q14" s="40"/>
      <c r="R14" s="40"/>
    </row>
    <row r="15" spans="1:18" x14ac:dyDescent="0.4">
      <c r="A15" s="9">
        <v>7</v>
      </c>
      <c r="B15" s="5">
        <v>44343</v>
      </c>
      <c r="C15" s="47">
        <v>1</v>
      </c>
      <c r="D15" s="57">
        <v>1.27</v>
      </c>
      <c r="E15" s="58">
        <v>1.5</v>
      </c>
      <c r="F15" s="99">
        <v>2</v>
      </c>
      <c r="G15" s="22">
        <f t="shared" si="2"/>
        <v>113433.00145797222</v>
      </c>
      <c r="H15" s="22">
        <f t="shared" si="3"/>
        <v>117253.25851378254</v>
      </c>
      <c r="I15" s="22">
        <f t="shared" si="4"/>
        <v>125913.64459638399</v>
      </c>
      <c r="J15" s="44">
        <f t="shared" si="11"/>
        <v>3278.0946380302153</v>
      </c>
      <c r="K15" s="45">
        <f t="shared" si="12"/>
        <v>3366.1222539841879</v>
      </c>
      <c r="L15" s="46">
        <f t="shared" si="13"/>
        <v>3563.5937149919996</v>
      </c>
      <c r="M15" s="44">
        <f t="shared" si="14"/>
        <v>4163.1801902983734</v>
      </c>
      <c r="N15" s="45">
        <f t="shared" si="15"/>
        <v>5049.183380976282</v>
      </c>
      <c r="O15" s="46">
        <f t="shared" si="16"/>
        <v>7127.1874299839992</v>
      </c>
      <c r="P15" s="40" t="s">
        <v>43</v>
      </c>
      <c r="Q15" s="40"/>
      <c r="R15" s="40"/>
    </row>
    <row r="16" spans="1:18" x14ac:dyDescent="0.4">
      <c r="A16" s="9">
        <v>8</v>
      </c>
      <c r="B16" s="5">
        <v>44344</v>
      </c>
      <c r="C16" s="47">
        <v>2</v>
      </c>
      <c r="D16" s="57">
        <v>1.27</v>
      </c>
      <c r="E16" s="58">
        <v>-1</v>
      </c>
      <c r="F16" s="59">
        <v>-1</v>
      </c>
      <c r="G16" s="22">
        <f t="shared" si="2"/>
        <v>117754.79881352096</v>
      </c>
      <c r="H16" s="22">
        <f t="shared" si="3"/>
        <v>113735.66075836906</v>
      </c>
      <c r="I16" s="22">
        <f t="shared" si="4"/>
        <v>122136.23525849248</v>
      </c>
      <c r="J16" s="44">
        <f t="shared" si="11"/>
        <v>3402.9900437391666</v>
      </c>
      <c r="K16" s="45">
        <f t="shared" si="12"/>
        <v>3517.5977554134761</v>
      </c>
      <c r="L16" s="46">
        <f t="shared" si="13"/>
        <v>3777.4093378915195</v>
      </c>
      <c r="M16" s="44">
        <f t="shared" si="14"/>
        <v>4321.7973555487415</v>
      </c>
      <c r="N16" s="45">
        <f t="shared" si="15"/>
        <v>-3517.5977554134761</v>
      </c>
      <c r="O16" s="46">
        <f t="shared" si="16"/>
        <v>-3777.4093378915195</v>
      </c>
      <c r="P16" s="40"/>
      <c r="Q16" s="40"/>
      <c r="R16" s="40"/>
    </row>
    <row r="17" spans="1:18" x14ac:dyDescent="0.4">
      <c r="A17" s="9">
        <v>9</v>
      </c>
      <c r="B17" s="5">
        <v>44347</v>
      </c>
      <c r="C17" s="47">
        <v>2</v>
      </c>
      <c r="D17" s="57">
        <v>1.27</v>
      </c>
      <c r="E17" s="58">
        <v>-1</v>
      </c>
      <c r="F17" s="59">
        <v>-1</v>
      </c>
      <c r="G17" s="22">
        <f t="shared" si="2"/>
        <v>122241.25664831611</v>
      </c>
      <c r="H17" s="22">
        <f t="shared" si="3"/>
        <v>110323.59093561799</v>
      </c>
      <c r="I17" s="22">
        <f t="shared" si="4"/>
        <v>118472.14820073771</v>
      </c>
      <c r="J17" s="44">
        <f t="shared" si="11"/>
        <v>3532.6439644056286</v>
      </c>
      <c r="K17" s="45">
        <f t="shared" si="12"/>
        <v>3412.0698227510716</v>
      </c>
      <c r="L17" s="46">
        <f t="shared" si="13"/>
        <v>3664.0870577547744</v>
      </c>
      <c r="M17" s="44">
        <f t="shared" si="14"/>
        <v>4486.4578347951483</v>
      </c>
      <c r="N17" s="45">
        <f t="shared" si="15"/>
        <v>-3412.0698227510716</v>
      </c>
      <c r="O17" s="46">
        <f t="shared" si="16"/>
        <v>-3664.0870577547744</v>
      </c>
      <c r="P17" s="40"/>
      <c r="Q17" s="40"/>
      <c r="R17" s="40"/>
    </row>
    <row r="18" spans="1:18" x14ac:dyDescent="0.4">
      <c r="A18" s="9">
        <v>10</v>
      </c>
      <c r="B18" s="5">
        <v>44347</v>
      </c>
      <c r="C18" s="47">
        <v>2</v>
      </c>
      <c r="D18" s="57">
        <v>-1</v>
      </c>
      <c r="E18" s="58">
        <v>-1</v>
      </c>
      <c r="F18" s="59">
        <v>-1</v>
      </c>
      <c r="G18" s="22">
        <f t="shared" si="2"/>
        <v>118574.01894886662</v>
      </c>
      <c r="H18" s="22">
        <f t="shared" si="3"/>
        <v>107013.88320754946</v>
      </c>
      <c r="I18" s="22">
        <f t="shared" si="4"/>
        <v>114917.98375471558</v>
      </c>
      <c r="J18" s="44">
        <f t="shared" si="11"/>
        <v>3667.237699449483</v>
      </c>
      <c r="K18" s="45">
        <f t="shared" si="12"/>
        <v>3309.7077280685394</v>
      </c>
      <c r="L18" s="46">
        <f t="shared" si="13"/>
        <v>3554.164446022131</v>
      </c>
      <c r="M18" s="44">
        <f t="shared" si="14"/>
        <v>-3667.237699449483</v>
      </c>
      <c r="N18" s="45">
        <f t="shared" si="15"/>
        <v>-3309.7077280685394</v>
      </c>
      <c r="O18" s="46">
        <f t="shared" si="16"/>
        <v>-3554.164446022131</v>
      </c>
      <c r="P18" s="40"/>
      <c r="Q18" s="40"/>
      <c r="R18" s="40"/>
    </row>
    <row r="19" spans="1:18" x14ac:dyDescent="0.4">
      <c r="A19" s="9">
        <v>11</v>
      </c>
      <c r="B19" s="5">
        <v>44347</v>
      </c>
      <c r="C19" s="47">
        <v>2</v>
      </c>
      <c r="D19" s="57">
        <v>1.27</v>
      </c>
      <c r="E19" s="58">
        <v>1.5</v>
      </c>
      <c r="F19" s="99">
        <v>2</v>
      </c>
      <c r="G19" s="22">
        <f t="shared" si="2"/>
        <v>123091.68907081844</v>
      </c>
      <c r="H19" s="22">
        <f t="shared" si="3"/>
        <v>111829.50795188919</v>
      </c>
      <c r="I19" s="22">
        <f t="shared" si="4"/>
        <v>121813.06277999851</v>
      </c>
      <c r="J19" s="44">
        <f t="shared" si="11"/>
        <v>3557.2205684659984</v>
      </c>
      <c r="K19" s="45">
        <f t="shared" si="12"/>
        <v>3210.4164962264836</v>
      </c>
      <c r="L19" s="46">
        <f t="shared" si="13"/>
        <v>3447.5395126414674</v>
      </c>
      <c r="M19" s="44">
        <f t="shared" si="14"/>
        <v>4517.6701219518181</v>
      </c>
      <c r="N19" s="45">
        <f t="shared" si="15"/>
        <v>4815.6247443397251</v>
      </c>
      <c r="O19" s="46">
        <f t="shared" si="16"/>
        <v>6895.0790252829347</v>
      </c>
      <c r="P19" s="40"/>
      <c r="Q19" s="40"/>
      <c r="R19" s="40"/>
    </row>
    <row r="20" spans="1:18" x14ac:dyDescent="0.4">
      <c r="A20" s="9">
        <v>12</v>
      </c>
      <c r="B20" s="5">
        <v>44348</v>
      </c>
      <c r="C20" s="47">
        <v>1</v>
      </c>
      <c r="D20" s="57">
        <v>1.27</v>
      </c>
      <c r="E20" s="58">
        <v>1.5</v>
      </c>
      <c r="F20" s="59">
        <v>-1</v>
      </c>
      <c r="G20" s="22">
        <f t="shared" si="2"/>
        <v>127781.48242441662</v>
      </c>
      <c r="H20" s="22">
        <f t="shared" si="3"/>
        <v>116861.8358097242</v>
      </c>
      <c r="I20" s="22">
        <f t="shared" si="4"/>
        <v>118158.67089659856</v>
      </c>
      <c r="J20" s="44">
        <f t="shared" si="11"/>
        <v>3692.7506721245531</v>
      </c>
      <c r="K20" s="45">
        <f t="shared" si="12"/>
        <v>3354.8852385566756</v>
      </c>
      <c r="L20" s="46">
        <f t="shared" si="13"/>
        <v>3654.3918833999551</v>
      </c>
      <c r="M20" s="44">
        <f t="shared" si="14"/>
        <v>4689.7933535981829</v>
      </c>
      <c r="N20" s="45">
        <f t="shared" si="15"/>
        <v>5032.3278578350137</v>
      </c>
      <c r="O20" s="46">
        <f t="shared" si="16"/>
        <v>-3654.3918833999551</v>
      </c>
      <c r="P20" s="40"/>
      <c r="Q20" s="40"/>
      <c r="R20" s="40"/>
    </row>
    <row r="21" spans="1:18" x14ac:dyDescent="0.4">
      <c r="A21" s="9">
        <v>13</v>
      </c>
      <c r="B21" s="5">
        <v>44348</v>
      </c>
      <c r="C21" s="47">
        <v>1</v>
      </c>
      <c r="D21" s="57">
        <v>1.27</v>
      </c>
      <c r="E21" s="58">
        <v>-1</v>
      </c>
      <c r="F21" s="59">
        <v>-1</v>
      </c>
      <c r="G21" s="22">
        <f t="shared" si="2"/>
        <v>132649.9569047869</v>
      </c>
      <c r="H21" s="22">
        <f t="shared" si="3"/>
        <v>113355.98073543247</v>
      </c>
      <c r="I21" s="22">
        <f t="shared" si="4"/>
        <v>114613.9107697006</v>
      </c>
      <c r="J21" s="44">
        <f t="shared" si="11"/>
        <v>3833.4444727324985</v>
      </c>
      <c r="K21" s="45">
        <f t="shared" si="12"/>
        <v>3505.8550742917259</v>
      </c>
      <c r="L21" s="46">
        <f t="shared" si="13"/>
        <v>3544.7601268979565</v>
      </c>
      <c r="M21" s="44">
        <f t="shared" si="14"/>
        <v>4868.4744803702733</v>
      </c>
      <c r="N21" s="45">
        <f t="shared" si="15"/>
        <v>-3505.8550742917259</v>
      </c>
      <c r="O21" s="46">
        <f t="shared" si="16"/>
        <v>-3544.7601268979565</v>
      </c>
      <c r="P21" s="40"/>
      <c r="Q21" s="40"/>
      <c r="R21" s="40"/>
    </row>
    <row r="22" spans="1:18" x14ac:dyDescent="0.4">
      <c r="A22" s="9">
        <v>14</v>
      </c>
      <c r="B22" s="5">
        <v>44348</v>
      </c>
      <c r="C22" s="47">
        <v>2</v>
      </c>
      <c r="D22" s="57">
        <v>1.27</v>
      </c>
      <c r="E22" s="58">
        <v>1.5</v>
      </c>
      <c r="F22" s="99">
        <v>2</v>
      </c>
      <c r="G22" s="22">
        <f t="shared" si="2"/>
        <v>137703.92026285929</v>
      </c>
      <c r="H22" s="22">
        <f t="shared" si="3"/>
        <v>118456.99986852694</v>
      </c>
      <c r="I22" s="22">
        <f t="shared" si="4"/>
        <v>121490.74541588263</v>
      </c>
      <c r="J22" s="44">
        <f t="shared" si="11"/>
        <v>3979.4987071436067</v>
      </c>
      <c r="K22" s="45">
        <f t="shared" si="12"/>
        <v>3400.679422062974</v>
      </c>
      <c r="L22" s="46">
        <f t="shared" si="13"/>
        <v>3438.4173230910178</v>
      </c>
      <c r="M22" s="44">
        <f t="shared" si="14"/>
        <v>5053.9633580723803</v>
      </c>
      <c r="N22" s="45">
        <f t="shared" si="15"/>
        <v>5101.0191330944608</v>
      </c>
      <c r="O22" s="46">
        <f t="shared" si="16"/>
        <v>6876.8346461820356</v>
      </c>
      <c r="P22" s="40"/>
      <c r="Q22" s="40"/>
      <c r="R22" s="40"/>
    </row>
    <row r="23" spans="1:18" x14ac:dyDescent="0.4">
      <c r="A23" s="9">
        <v>15</v>
      </c>
      <c r="B23" s="5">
        <v>44348</v>
      </c>
      <c r="C23" s="47">
        <v>2</v>
      </c>
      <c r="D23" s="57">
        <v>1.27</v>
      </c>
      <c r="E23" s="58">
        <v>1.5</v>
      </c>
      <c r="F23" s="99">
        <v>2</v>
      </c>
      <c r="G23" s="22">
        <f t="shared" si="2"/>
        <v>142950.43962487424</v>
      </c>
      <c r="H23" s="22">
        <f t="shared" si="3"/>
        <v>123787.56486261066</v>
      </c>
      <c r="I23" s="22">
        <f t="shared" si="4"/>
        <v>128780.19014083559</v>
      </c>
      <c r="J23" s="44">
        <f t="shared" si="11"/>
        <v>4131.1176078857789</v>
      </c>
      <c r="K23" s="45">
        <f t="shared" si="12"/>
        <v>3553.709996055808</v>
      </c>
      <c r="L23" s="46">
        <f t="shared" si="13"/>
        <v>3644.7223624764788</v>
      </c>
      <c r="M23" s="44">
        <f t="shared" si="14"/>
        <v>5246.5193620149394</v>
      </c>
      <c r="N23" s="45">
        <f t="shared" si="15"/>
        <v>5330.564994083712</v>
      </c>
      <c r="O23" s="46">
        <f t="shared" si="16"/>
        <v>7289.4447249529576</v>
      </c>
      <c r="P23" s="40" t="s">
        <v>45</v>
      </c>
      <c r="Q23" s="40"/>
      <c r="R23" s="40"/>
    </row>
    <row r="24" spans="1:18" x14ac:dyDescent="0.4">
      <c r="A24" s="9">
        <v>16</v>
      </c>
      <c r="B24" s="5">
        <v>44348</v>
      </c>
      <c r="C24" s="47">
        <v>2</v>
      </c>
      <c r="D24" s="57">
        <v>1.27</v>
      </c>
      <c r="E24" s="58">
        <v>1.5</v>
      </c>
      <c r="F24" s="99">
        <v>2</v>
      </c>
      <c r="G24" s="22">
        <f t="shared" si="2"/>
        <v>148396.85137458195</v>
      </c>
      <c r="H24" s="22">
        <f t="shared" si="3"/>
        <v>129358.00528142814</v>
      </c>
      <c r="I24" s="22">
        <f t="shared" si="4"/>
        <v>136507.00154928572</v>
      </c>
      <c r="J24" s="44">
        <f t="shared" si="11"/>
        <v>4288.5131887462267</v>
      </c>
      <c r="K24" s="45">
        <f t="shared" si="12"/>
        <v>3713.6269458783195</v>
      </c>
      <c r="L24" s="46">
        <f t="shared" si="13"/>
        <v>3863.4057042250674</v>
      </c>
      <c r="M24" s="44">
        <f t="shared" si="14"/>
        <v>5446.4117497077077</v>
      </c>
      <c r="N24" s="45">
        <f t="shared" si="15"/>
        <v>5570.4404188174794</v>
      </c>
      <c r="O24" s="46">
        <f t="shared" si="16"/>
        <v>7726.8114084501349</v>
      </c>
      <c r="P24" s="40" t="s">
        <v>46</v>
      </c>
      <c r="Q24" s="40"/>
      <c r="R24" s="40"/>
    </row>
    <row r="25" spans="1:18" x14ac:dyDescent="0.4">
      <c r="A25" s="9">
        <v>17</v>
      </c>
      <c r="B25" s="5">
        <v>44349</v>
      </c>
      <c r="C25" s="47">
        <v>1</v>
      </c>
      <c r="D25" s="57">
        <v>1.27</v>
      </c>
      <c r="E25" s="58">
        <v>1.5</v>
      </c>
      <c r="F25" s="59">
        <v>-1</v>
      </c>
      <c r="G25" s="22">
        <f t="shared" si="2"/>
        <v>154050.77141195352</v>
      </c>
      <c r="H25" s="22">
        <f t="shared" si="3"/>
        <v>135179.11551909239</v>
      </c>
      <c r="I25" s="22">
        <f t="shared" si="4"/>
        <v>132411.79150280714</v>
      </c>
      <c r="J25" s="44">
        <f t="shared" si="11"/>
        <v>4451.9055412374582</v>
      </c>
      <c r="K25" s="45">
        <f t="shared" si="12"/>
        <v>3880.7401584428439</v>
      </c>
      <c r="L25" s="46">
        <f t="shared" si="13"/>
        <v>4095.2100464785713</v>
      </c>
      <c r="M25" s="44">
        <f t="shared" si="14"/>
        <v>5653.9200373715721</v>
      </c>
      <c r="N25" s="45">
        <f t="shared" si="15"/>
        <v>5821.1102376642657</v>
      </c>
      <c r="O25" s="46">
        <f t="shared" si="16"/>
        <v>-4095.2100464785713</v>
      </c>
      <c r="P25" s="40"/>
      <c r="Q25" s="40"/>
      <c r="R25" s="40"/>
    </row>
    <row r="26" spans="1:18" x14ac:dyDescent="0.4">
      <c r="A26" s="9">
        <v>18</v>
      </c>
      <c r="B26" s="5">
        <v>44349</v>
      </c>
      <c r="C26" s="47">
        <v>1</v>
      </c>
      <c r="D26" s="57">
        <v>0</v>
      </c>
      <c r="E26" s="58">
        <v>0</v>
      </c>
      <c r="F26" s="59">
        <v>0</v>
      </c>
      <c r="G26" s="22">
        <f t="shared" si="2"/>
        <v>154050.77141195352</v>
      </c>
      <c r="H26" s="22">
        <f t="shared" si="3"/>
        <v>135179.11551909239</v>
      </c>
      <c r="I26" s="22">
        <f t="shared" si="4"/>
        <v>132411.79150280714</v>
      </c>
      <c r="J26" s="44">
        <f t="shared" si="11"/>
        <v>4621.5231423586056</v>
      </c>
      <c r="K26" s="45">
        <f t="shared" si="12"/>
        <v>4055.3734655727717</v>
      </c>
      <c r="L26" s="46">
        <f t="shared" si="13"/>
        <v>3972.3537450842141</v>
      </c>
      <c r="M26" s="44">
        <f t="shared" si="14"/>
        <v>0</v>
      </c>
      <c r="N26" s="45">
        <f t="shared" si="15"/>
        <v>0</v>
      </c>
      <c r="O26" s="46">
        <f t="shared" si="16"/>
        <v>0</v>
      </c>
      <c r="P26" s="40"/>
      <c r="Q26" s="40"/>
      <c r="R26" s="40"/>
    </row>
    <row r="27" spans="1:18" x14ac:dyDescent="0.4">
      <c r="A27" s="9">
        <v>19</v>
      </c>
      <c r="B27" s="5">
        <v>44349</v>
      </c>
      <c r="C27" s="47">
        <v>1</v>
      </c>
      <c r="D27" s="57">
        <v>-1</v>
      </c>
      <c r="E27" s="58">
        <v>-1</v>
      </c>
      <c r="F27" s="59">
        <v>-1</v>
      </c>
      <c r="G27" s="22">
        <f t="shared" si="2"/>
        <v>149429.24826959491</v>
      </c>
      <c r="H27" s="22">
        <f t="shared" si="3"/>
        <v>131123.74205351961</v>
      </c>
      <c r="I27" s="22">
        <f t="shared" si="4"/>
        <v>128439.43775772293</v>
      </c>
      <c r="J27" s="44">
        <f t="shared" si="11"/>
        <v>4621.5231423586056</v>
      </c>
      <c r="K27" s="45">
        <f t="shared" si="12"/>
        <v>4055.3734655727717</v>
      </c>
      <c r="L27" s="46">
        <f t="shared" si="13"/>
        <v>3972.3537450842141</v>
      </c>
      <c r="M27" s="44">
        <f t="shared" si="14"/>
        <v>-4621.5231423586056</v>
      </c>
      <c r="N27" s="45">
        <f t="shared" si="15"/>
        <v>-4055.3734655727717</v>
      </c>
      <c r="O27" s="46">
        <f t="shared" si="16"/>
        <v>-3972.3537450842141</v>
      </c>
      <c r="P27" s="40"/>
      <c r="Q27" s="40"/>
      <c r="R27" s="40"/>
    </row>
    <row r="28" spans="1:18" x14ac:dyDescent="0.4">
      <c r="A28" s="9">
        <v>20</v>
      </c>
      <c r="B28" s="5">
        <v>44349</v>
      </c>
      <c r="C28" s="47">
        <v>2</v>
      </c>
      <c r="D28" s="57">
        <v>1.27</v>
      </c>
      <c r="E28" s="58">
        <v>1.5</v>
      </c>
      <c r="F28" s="59">
        <v>2</v>
      </c>
      <c r="G28" s="22">
        <f t="shared" si="2"/>
        <v>155122.50262866649</v>
      </c>
      <c r="H28" s="22">
        <f t="shared" si="3"/>
        <v>137024.31044592799</v>
      </c>
      <c r="I28" s="22">
        <f t="shared" si="4"/>
        <v>136145.8040231863</v>
      </c>
      <c r="J28" s="44">
        <f t="shared" si="11"/>
        <v>4482.8774480878474</v>
      </c>
      <c r="K28" s="45">
        <f t="shared" si="12"/>
        <v>3933.7122616055881</v>
      </c>
      <c r="L28" s="46">
        <f t="shared" si="13"/>
        <v>3853.1831327316877</v>
      </c>
      <c r="M28" s="44">
        <f t="shared" si="14"/>
        <v>5693.2543590715659</v>
      </c>
      <c r="N28" s="45">
        <f t="shared" si="15"/>
        <v>5900.5683924083824</v>
      </c>
      <c r="O28" s="46">
        <f t="shared" si="16"/>
        <v>7706.3662654633754</v>
      </c>
      <c r="P28" s="40"/>
      <c r="Q28" s="40"/>
      <c r="R28" s="40"/>
    </row>
    <row r="29" spans="1:18" x14ac:dyDescent="0.4">
      <c r="A29" s="9">
        <v>21</v>
      </c>
      <c r="B29" s="5">
        <v>44350</v>
      </c>
      <c r="C29" s="47">
        <v>1</v>
      </c>
      <c r="D29" s="57">
        <v>0</v>
      </c>
      <c r="E29" s="58">
        <v>0</v>
      </c>
      <c r="F29" s="80">
        <v>0</v>
      </c>
      <c r="G29" s="22">
        <f t="shared" si="2"/>
        <v>155122.50262866649</v>
      </c>
      <c r="H29" s="22">
        <f t="shared" si="3"/>
        <v>137024.31044592799</v>
      </c>
      <c r="I29" s="22">
        <f t="shared" si="4"/>
        <v>136145.8040231863</v>
      </c>
      <c r="J29" s="44">
        <f t="shared" si="11"/>
        <v>4653.6750788599948</v>
      </c>
      <c r="K29" s="45">
        <f t="shared" si="12"/>
        <v>4110.7293133778394</v>
      </c>
      <c r="L29" s="46">
        <f t="shared" si="13"/>
        <v>4084.3741206955888</v>
      </c>
      <c r="M29" s="44">
        <f t="shared" si="14"/>
        <v>0</v>
      </c>
      <c r="N29" s="45">
        <f t="shared" si="15"/>
        <v>0</v>
      </c>
      <c r="O29" s="46">
        <f t="shared" si="16"/>
        <v>0</v>
      </c>
      <c r="P29" s="40"/>
      <c r="Q29" s="40"/>
      <c r="R29" s="40"/>
    </row>
    <row r="30" spans="1:18" x14ac:dyDescent="0.4">
      <c r="A30" s="9">
        <v>22</v>
      </c>
      <c r="B30" s="5">
        <v>44355</v>
      </c>
      <c r="C30" s="47">
        <v>2</v>
      </c>
      <c r="D30" s="57">
        <v>1.27</v>
      </c>
      <c r="E30" s="58">
        <v>1.5</v>
      </c>
      <c r="F30" s="80">
        <v>-1</v>
      </c>
      <c r="G30" s="22">
        <f t="shared" si="2"/>
        <v>161032.66997881868</v>
      </c>
      <c r="H30" s="22">
        <f t="shared" si="3"/>
        <v>143190.40441599474</v>
      </c>
      <c r="I30" s="22">
        <f t="shared" si="4"/>
        <v>132061.42990249072</v>
      </c>
      <c r="J30" s="44">
        <f t="shared" si="11"/>
        <v>4653.6750788599948</v>
      </c>
      <c r="K30" s="45">
        <f t="shared" si="12"/>
        <v>4110.7293133778394</v>
      </c>
      <c r="L30" s="46">
        <f t="shared" si="13"/>
        <v>4084.3741206955888</v>
      </c>
      <c r="M30" s="44">
        <f t="shared" si="14"/>
        <v>5910.1673501521936</v>
      </c>
      <c r="N30" s="45">
        <f t="shared" si="15"/>
        <v>6166.0939700667586</v>
      </c>
      <c r="O30" s="46">
        <f t="shared" si="16"/>
        <v>-4084.3741206955888</v>
      </c>
      <c r="P30" s="40"/>
      <c r="Q30" s="40"/>
      <c r="R30" s="40"/>
    </row>
    <row r="31" spans="1:18" x14ac:dyDescent="0.4">
      <c r="A31" s="9">
        <v>23</v>
      </c>
      <c r="B31" s="5">
        <v>44355</v>
      </c>
      <c r="C31" s="47">
        <v>1</v>
      </c>
      <c r="D31" s="57">
        <v>1.27</v>
      </c>
      <c r="E31" s="58">
        <v>1.5</v>
      </c>
      <c r="F31" s="59">
        <v>2</v>
      </c>
      <c r="G31" s="22">
        <f t="shared" si="2"/>
        <v>167168.01470501168</v>
      </c>
      <c r="H31" s="22">
        <f t="shared" si="3"/>
        <v>149633.9726147145</v>
      </c>
      <c r="I31" s="22">
        <f t="shared" si="4"/>
        <v>139985.11569664016</v>
      </c>
      <c r="J31" s="44">
        <f t="shared" si="11"/>
        <v>4830.9800993645604</v>
      </c>
      <c r="K31" s="45">
        <f t="shared" si="12"/>
        <v>4295.7121324798418</v>
      </c>
      <c r="L31" s="46">
        <f t="shared" si="13"/>
        <v>3961.8428970747213</v>
      </c>
      <c r="M31" s="44">
        <f t="shared" si="14"/>
        <v>6135.3447261929914</v>
      </c>
      <c r="N31" s="45">
        <f t="shared" si="15"/>
        <v>6443.5681987197622</v>
      </c>
      <c r="O31" s="46">
        <f t="shared" si="16"/>
        <v>7923.6857941494427</v>
      </c>
      <c r="P31" s="40"/>
      <c r="Q31" s="40"/>
      <c r="R31" s="40"/>
    </row>
    <row r="32" spans="1:18" x14ac:dyDescent="0.4">
      <c r="A32" s="9">
        <v>24</v>
      </c>
      <c r="B32" s="5">
        <v>44358</v>
      </c>
      <c r="C32" s="47">
        <v>1</v>
      </c>
      <c r="D32" s="57">
        <v>-1</v>
      </c>
      <c r="E32" s="58">
        <v>-1</v>
      </c>
      <c r="F32" s="59">
        <v>-1</v>
      </c>
      <c r="G32" s="22">
        <f t="shared" si="2"/>
        <v>162152.97426386134</v>
      </c>
      <c r="H32" s="22">
        <f t="shared" si="3"/>
        <v>145144.95343627306</v>
      </c>
      <c r="I32" s="22">
        <f t="shared" si="4"/>
        <v>135785.56222574096</v>
      </c>
      <c r="J32" s="44">
        <f t="shared" si="11"/>
        <v>5015.0404411503505</v>
      </c>
      <c r="K32" s="45">
        <f t="shared" si="12"/>
        <v>4489.0191784414346</v>
      </c>
      <c r="L32" s="46">
        <f t="shared" si="13"/>
        <v>4199.5534708992045</v>
      </c>
      <c r="M32" s="44">
        <f t="shared" si="14"/>
        <v>-5015.0404411503505</v>
      </c>
      <c r="N32" s="45">
        <f t="shared" si="15"/>
        <v>-4489.0191784414346</v>
      </c>
      <c r="O32" s="46">
        <f t="shared" si="16"/>
        <v>-4199.5534708992045</v>
      </c>
      <c r="P32" s="40"/>
      <c r="Q32" s="40"/>
      <c r="R32" s="40"/>
    </row>
    <row r="33" spans="1:18" x14ac:dyDescent="0.4">
      <c r="A33" s="9">
        <v>25</v>
      </c>
      <c r="B33" s="5">
        <v>44362</v>
      </c>
      <c r="C33" s="47">
        <v>1</v>
      </c>
      <c r="D33" s="57">
        <v>1.27</v>
      </c>
      <c r="E33" s="58">
        <v>1.5</v>
      </c>
      <c r="F33" s="59">
        <v>2</v>
      </c>
      <c r="G33" s="22">
        <f t="shared" si="2"/>
        <v>168331.00258331446</v>
      </c>
      <c r="H33" s="22">
        <f t="shared" si="3"/>
        <v>151676.47634090536</v>
      </c>
      <c r="I33" s="22">
        <f t="shared" si="4"/>
        <v>143932.69595928543</v>
      </c>
      <c r="J33" s="44">
        <f t="shared" si="11"/>
        <v>4864.5892279158397</v>
      </c>
      <c r="K33" s="45">
        <f t="shared" si="12"/>
        <v>4354.3486030881913</v>
      </c>
      <c r="L33" s="46">
        <f t="shared" si="13"/>
        <v>4073.5668667722284</v>
      </c>
      <c r="M33" s="44">
        <f t="shared" si="14"/>
        <v>6178.0283194531166</v>
      </c>
      <c r="N33" s="45">
        <f t="shared" si="15"/>
        <v>6531.5229046322875</v>
      </c>
      <c r="O33" s="46">
        <f t="shared" si="16"/>
        <v>8147.1337335444568</v>
      </c>
      <c r="P33" s="40"/>
      <c r="Q33" s="40"/>
      <c r="R33" s="40"/>
    </row>
    <row r="34" spans="1:18" x14ac:dyDescent="0.4">
      <c r="A34" s="9">
        <v>26</v>
      </c>
      <c r="B34" s="5">
        <v>44363</v>
      </c>
      <c r="C34" s="47">
        <v>1</v>
      </c>
      <c r="D34" s="57">
        <v>1.27</v>
      </c>
      <c r="E34" s="58">
        <v>1.5</v>
      </c>
      <c r="F34" s="99">
        <v>2</v>
      </c>
      <c r="G34" s="22">
        <f t="shared" si="2"/>
        <v>174744.41378173875</v>
      </c>
      <c r="H34" s="22">
        <f t="shared" si="3"/>
        <v>158501.91777624609</v>
      </c>
      <c r="I34" s="22">
        <f t="shared" si="4"/>
        <v>152568.65771684254</v>
      </c>
      <c r="J34" s="44">
        <f t="shared" si="11"/>
        <v>5049.9300774994335</v>
      </c>
      <c r="K34" s="45">
        <f t="shared" si="12"/>
        <v>4550.2942902271607</v>
      </c>
      <c r="L34" s="46">
        <f t="shared" si="13"/>
        <v>4317.9808787785623</v>
      </c>
      <c r="M34" s="44">
        <f t="shared" si="14"/>
        <v>6413.4111984242809</v>
      </c>
      <c r="N34" s="45">
        <f t="shared" si="15"/>
        <v>6825.441435340741</v>
      </c>
      <c r="O34" s="46">
        <f t="shared" si="16"/>
        <v>8635.9617575571247</v>
      </c>
      <c r="P34" s="40"/>
      <c r="Q34" s="40"/>
      <c r="R34" s="40"/>
    </row>
    <row r="35" spans="1:18" x14ac:dyDescent="0.4">
      <c r="A35" s="9">
        <v>27</v>
      </c>
      <c r="B35" s="5">
        <v>44368</v>
      </c>
      <c r="C35" s="47">
        <v>1</v>
      </c>
      <c r="D35" s="57">
        <v>1.27</v>
      </c>
      <c r="E35" s="58">
        <v>1.5</v>
      </c>
      <c r="F35" s="99">
        <v>2</v>
      </c>
      <c r="G35" s="22">
        <f t="shared" si="2"/>
        <v>181402.175946823</v>
      </c>
      <c r="H35" s="22">
        <f t="shared" si="3"/>
        <v>165634.50407617717</v>
      </c>
      <c r="I35" s="22">
        <f t="shared" si="4"/>
        <v>161722.77717985309</v>
      </c>
      <c r="J35" s="44">
        <f t="shared" si="11"/>
        <v>5242.3324134521627</v>
      </c>
      <c r="K35" s="45">
        <f t="shared" si="12"/>
        <v>4755.0575332873823</v>
      </c>
      <c r="L35" s="46">
        <f t="shared" si="13"/>
        <v>4577.0597315052764</v>
      </c>
      <c r="M35" s="44">
        <f t="shared" si="14"/>
        <v>6657.7621650842466</v>
      </c>
      <c r="N35" s="45">
        <f t="shared" si="15"/>
        <v>7132.5862999310739</v>
      </c>
      <c r="O35" s="46">
        <f t="shared" si="16"/>
        <v>9154.1194630105529</v>
      </c>
      <c r="P35" s="40" t="s">
        <v>50</v>
      </c>
      <c r="Q35" s="40"/>
      <c r="R35" s="40"/>
    </row>
    <row r="36" spans="1:18" x14ac:dyDescent="0.4">
      <c r="A36" s="9">
        <v>28</v>
      </c>
      <c r="B36" s="5">
        <v>44376</v>
      </c>
      <c r="C36" s="47">
        <v>2</v>
      </c>
      <c r="D36" s="57">
        <v>1.27</v>
      </c>
      <c r="E36" s="58">
        <v>1.5</v>
      </c>
      <c r="F36" s="99">
        <v>2</v>
      </c>
      <c r="G36" s="22">
        <f t="shared" si="2"/>
        <v>188313.59885039696</v>
      </c>
      <c r="H36" s="22">
        <f t="shared" si="3"/>
        <v>173088.05675960513</v>
      </c>
      <c r="I36" s="22">
        <f t="shared" si="4"/>
        <v>171426.14381064428</v>
      </c>
      <c r="J36" s="44">
        <f t="shared" si="11"/>
        <v>5442.0652784046897</v>
      </c>
      <c r="K36" s="45">
        <f t="shared" si="12"/>
        <v>4969.0351222853151</v>
      </c>
      <c r="L36" s="46">
        <f t="shared" si="13"/>
        <v>4851.6833153955922</v>
      </c>
      <c r="M36" s="44">
        <f t="shared" si="14"/>
        <v>6911.4229035739563</v>
      </c>
      <c r="N36" s="45">
        <f t="shared" si="15"/>
        <v>7453.5526834279726</v>
      </c>
      <c r="O36" s="46">
        <f t="shared" si="16"/>
        <v>9703.3666307911844</v>
      </c>
      <c r="P36" s="40"/>
      <c r="Q36" s="40"/>
      <c r="R36" s="40"/>
    </row>
    <row r="37" spans="1:18" x14ac:dyDescent="0.4">
      <c r="A37" s="9">
        <v>29</v>
      </c>
      <c r="B37" s="5">
        <v>44378</v>
      </c>
      <c r="C37" s="47">
        <v>2</v>
      </c>
      <c r="D37" s="57">
        <v>1.27</v>
      </c>
      <c r="E37" s="58">
        <v>1.5</v>
      </c>
      <c r="F37" s="59">
        <v>2</v>
      </c>
      <c r="G37" s="22">
        <f t="shared" si="2"/>
        <v>195488.34696659708</v>
      </c>
      <c r="H37" s="22">
        <f t="shared" si="3"/>
        <v>180877.01931378734</v>
      </c>
      <c r="I37" s="22">
        <f t="shared" si="4"/>
        <v>181711.71243928294</v>
      </c>
      <c r="J37" s="44">
        <f t="shared" si="11"/>
        <v>5649.4079655119085</v>
      </c>
      <c r="K37" s="45">
        <f t="shared" si="12"/>
        <v>5192.6417027881535</v>
      </c>
      <c r="L37" s="46">
        <f t="shared" si="13"/>
        <v>5142.7843143193286</v>
      </c>
      <c r="M37" s="44">
        <f t="shared" si="14"/>
        <v>7174.7481162001241</v>
      </c>
      <c r="N37" s="45">
        <f t="shared" si="15"/>
        <v>7788.9625541822297</v>
      </c>
      <c r="O37" s="46">
        <f t="shared" si="16"/>
        <v>10285.568628638657</v>
      </c>
      <c r="P37" s="40"/>
      <c r="Q37" s="40"/>
      <c r="R37" s="40"/>
    </row>
    <row r="38" spans="1:18" x14ac:dyDescent="0.4">
      <c r="A38" s="9">
        <v>30</v>
      </c>
      <c r="B38" s="5">
        <v>44379</v>
      </c>
      <c r="C38" s="47">
        <v>1</v>
      </c>
      <c r="D38" s="57">
        <v>1.27</v>
      </c>
      <c r="E38" s="58">
        <v>1.5</v>
      </c>
      <c r="F38" s="59">
        <v>2</v>
      </c>
      <c r="G38" s="22">
        <f t="shared" si="2"/>
        <v>202936.45298602444</v>
      </c>
      <c r="H38" s="22">
        <f t="shared" si="3"/>
        <v>189016.48518290778</v>
      </c>
      <c r="I38" s="22">
        <f t="shared" si="4"/>
        <v>192614.41518563993</v>
      </c>
      <c r="J38" s="44">
        <f t="shared" si="11"/>
        <v>5864.6504089979117</v>
      </c>
      <c r="K38" s="45">
        <f t="shared" si="12"/>
        <v>5426.31057941362</v>
      </c>
      <c r="L38" s="46">
        <f t="shared" si="13"/>
        <v>5451.3513731784878</v>
      </c>
      <c r="M38" s="44">
        <f t="shared" si="14"/>
        <v>7448.1060194273477</v>
      </c>
      <c r="N38" s="45">
        <f t="shared" si="15"/>
        <v>8139.4658691204295</v>
      </c>
      <c r="O38" s="46">
        <f t="shared" si="16"/>
        <v>10902.702746356976</v>
      </c>
      <c r="P38" s="40"/>
      <c r="Q38" s="40"/>
      <c r="R38" s="40"/>
    </row>
    <row r="39" spans="1:18" x14ac:dyDescent="0.4">
      <c r="A39" s="9">
        <v>31</v>
      </c>
      <c r="B39" s="5">
        <v>44385</v>
      </c>
      <c r="C39" s="47">
        <v>1</v>
      </c>
      <c r="D39" s="57">
        <v>1.27</v>
      </c>
      <c r="E39" s="60">
        <v>1.5</v>
      </c>
      <c r="F39" s="99">
        <v>2</v>
      </c>
      <c r="G39" s="22">
        <f t="shared" si="2"/>
        <v>210668.33184479197</v>
      </c>
      <c r="H39" s="22">
        <f t="shared" si="3"/>
        <v>197522.22701613864</v>
      </c>
      <c r="I39" s="22">
        <f t="shared" si="4"/>
        <v>204171.28009677833</v>
      </c>
      <c r="J39" s="44">
        <f t="shared" si="11"/>
        <v>6088.0935895807324</v>
      </c>
      <c r="K39" s="45">
        <f t="shared" si="12"/>
        <v>5670.4945554872329</v>
      </c>
      <c r="L39" s="46">
        <f t="shared" si="13"/>
        <v>5778.4324555691974</v>
      </c>
      <c r="M39" s="44">
        <f t="shared" si="14"/>
        <v>7731.8788587675299</v>
      </c>
      <c r="N39" s="45">
        <f t="shared" si="15"/>
        <v>8505.7418332308498</v>
      </c>
      <c r="O39" s="46">
        <f t="shared" si="16"/>
        <v>11556.864911138395</v>
      </c>
      <c r="P39" s="40" t="s">
        <v>49</v>
      </c>
      <c r="Q39" s="40"/>
      <c r="R39" s="40"/>
    </row>
    <row r="40" spans="1:18" x14ac:dyDescent="0.4">
      <c r="A40" s="9">
        <v>32</v>
      </c>
      <c r="B40" s="5">
        <v>44386</v>
      </c>
      <c r="C40" s="47">
        <v>1</v>
      </c>
      <c r="D40" s="57">
        <v>1.27</v>
      </c>
      <c r="E40" s="60">
        <v>1.5</v>
      </c>
      <c r="F40" s="99">
        <v>2</v>
      </c>
      <c r="G40" s="22">
        <f t="shared" si="2"/>
        <v>218694.79528807855</v>
      </c>
      <c r="H40" s="22">
        <f t="shared" si="3"/>
        <v>206410.72723186488</v>
      </c>
      <c r="I40" s="22">
        <f t="shared" si="4"/>
        <v>216421.55690258503</v>
      </c>
      <c r="J40" s="44">
        <f t="shared" si="11"/>
        <v>6320.0499553437594</v>
      </c>
      <c r="K40" s="45">
        <f t="shared" si="12"/>
        <v>5925.6668104841592</v>
      </c>
      <c r="L40" s="46">
        <f t="shared" si="13"/>
        <v>6125.1384029033497</v>
      </c>
      <c r="M40" s="44">
        <f t="shared" si="14"/>
        <v>8026.4634432865741</v>
      </c>
      <c r="N40" s="45">
        <f t="shared" si="15"/>
        <v>8888.5002157262388</v>
      </c>
      <c r="O40" s="46">
        <f t="shared" si="16"/>
        <v>12250.276805806699</v>
      </c>
      <c r="P40" s="40" t="s">
        <v>52</v>
      </c>
      <c r="Q40" s="40"/>
      <c r="R40" s="40"/>
    </row>
    <row r="41" spans="1:18" x14ac:dyDescent="0.4">
      <c r="A41" s="9">
        <v>33</v>
      </c>
      <c r="B41" s="5">
        <v>44390</v>
      </c>
      <c r="C41" s="47">
        <v>1</v>
      </c>
      <c r="D41" s="57">
        <v>1.27</v>
      </c>
      <c r="E41" s="60">
        <v>1.5</v>
      </c>
      <c r="F41" s="80">
        <v>2</v>
      </c>
      <c r="G41" s="22">
        <f t="shared" si="2"/>
        <v>227027.06698855435</v>
      </c>
      <c r="H41" s="22">
        <f t="shared" si="3"/>
        <v>215699.20995729879</v>
      </c>
      <c r="I41" s="22">
        <f t="shared" si="4"/>
        <v>229406.85031674014</v>
      </c>
      <c r="J41" s="44">
        <f t="shared" si="11"/>
        <v>6560.8438586423563</v>
      </c>
      <c r="K41" s="45">
        <f t="shared" si="12"/>
        <v>6192.3218169559459</v>
      </c>
      <c r="L41" s="46">
        <f t="shared" si="13"/>
        <v>6492.6467070775507</v>
      </c>
      <c r="M41" s="44">
        <f t="shared" si="14"/>
        <v>8332.2717004757924</v>
      </c>
      <c r="N41" s="45">
        <f t="shared" si="15"/>
        <v>9288.4827254339179</v>
      </c>
      <c r="O41" s="46">
        <f t="shared" si="16"/>
        <v>12985.293414155101</v>
      </c>
      <c r="P41" s="40"/>
      <c r="Q41" s="40"/>
      <c r="R41" s="40"/>
    </row>
    <row r="42" spans="1:18" x14ac:dyDescent="0.4">
      <c r="A42" s="9">
        <v>34</v>
      </c>
      <c r="B42" s="5">
        <v>44392</v>
      </c>
      <c r="C42" s="47">
        <v>2</v>
      </c>
      <c r="D42" s="57">
        <v>1.27</v>
      </c>
      <c r="E42" s="60">
        <v>1.5</v>
      </c>
      <c r="F42" s="99">
        <v>2</v>
      </c>
      <c r="G42" s="22">
        <f t="shared" si="2"/>
        <v>235676.79824081826</v>
      </c>
      <c r="H42" s="22">
        <f t="shared" si="3"/>
        <v>225405.67440537724</v>
      </c>
      <c r="I42" s="22">
        <f t="shared" si="4"/>
        <v>243171.26133574455</v>
      </c>
      <c r="J42" s="44">
        <f t="shared" si="11"/>
        <v>6810.8120096566299</v>
      </c>
      <c r="K42" s="45">
        <f t="shared" si="12"/>
        <v>6470.9762987189633</v>
      </c>
      <c r="L42" s="46">
        <f t="shared" si="13"/>
        <v>6882.2055095022042</v>
      </c>
      <c r="M42" s="44">
        <f>IF(D42="","",J42*D42)</f>
        <v>8649.7312522639204</v>
      </c>
      <c r="N42" s="45">
        <f t="shared" si="15"/>
        <v>9706.4644480784445</v>
      </c>
      <c r="O42" s="46">
        <f t="shared" si="16"/>
        <v>13764.411019004408</v>
      </c>
      <c r="P42" s="40"/>
      <c r="Q42" s="40"/>
      <c r="R42" s="40"/>
    </row>
    <row r="43" spans="1:18" x14ac:dyDescent="0.4">
      <c r="A43" s="3">
        <v>35</v>
      </c>
      <c r="B43" s="5">
        <v>44403</v>
      </c>
      <c r="C43" s="47">
        <v>2</v>
      </c>
      <c r="D43" s="57">
        <v>1.27</v>
      </c>
      <c r="E43" s="60">
        <v>1.5</v>
      </c>
      <c r="F43" s="59">
        <v>-1</v>
      </c>
      <c r="G43" s="22">
        <f>IF(D43="","",G42+M43)</f>
        <v>244656.08425379344</v>
      </c>
      <c r="H43" s="22">
        <f t="shared" ref="H43:I43" si="17">IF(E43="","",H42+N43)</f>
        <v>235548.92975361922</v>
      </c>
      <c r="I43" s="22">
        <f t="shared" si="17"/>
        <v>235876.12349567222</v>
      </c>
      <c r="J43" s="44">
        <f t="shared" si="11"/>
        <v>7070.3039472245473</v>
      </c>
      <c r="K43" s="45">
        <f t="shared" si="12"/>
        <v>6762.1702321613166</v>
      </c>
      <c r="L43" s="46">
        <f t="shared" si="13"/>
        <v>7295.1378400723361</v>
      </c>
      <c r="M43" s="44">
        <f t="shared" si="14"/>
        <v>8979.2860129751753</v>
      </c>
      <c r="N43" s="45">
        <f t="shared" si="15"/>
        <v>10143.255348241975</v>
      </c>
      <c r="O43" s="46">
        <f t="shared" si="16"/>
        <v>-7295.1378400723361</v>
      </c>
    </row>
    <row r="44" spans="1:18" x14ac:dyDescent="0.4">
      <c r="A44" s="9">
        <v>36</v>
      </c>
      <c r="B44" s="5">
        <v>44403</v>
      </c>
      <c r="C44" s="47">
        <v>1</v>
      </c>
      <c r="D44" s="57">
        <v>0</v>
      </c>
      <c r="E44" s="60">
        <v>0</v>
      </c>
      <c r="F44" s="59">
        <v>0</v>
      </c>
      <c r="G44" s="22">
        <f t="shared" ref="G44:G58" si="18">IF(D44="","",G43+M44)</f>
        <v>244656.08425379344</v>
      </c>
      <c r="H44" s="22">
        <f t="shared" ref="H44:H58" si="19">IF(E44="","",H43+N44)</f>
        <v>235548.92975361922</v>
      </c>
      <c r="I44" s="22">
        <f t="shared" ref="I44:I58" si="20">IF(F44="","",I43+O44)</f>
        <v>235876.12349567222</v>
      </c>
      <c r="J44" s="44">
        <f>IF(G43="","",G43*0.03)</f>
        <v>7339.6825276138024</v>
      </c>
      <c r="K44" s="45">
        <f t="shared" si="12"/>
        <v>7066.4678926085762</v>
      </c>
      <c r="L44" s="46">
        <f t="shared" si="13"/>
        <v>7076.2837048701667</v>
      </c>
      <c r="M44" s="44">
        <f>IF(D44="","",J44*D44)</f>
        <v>0</v>
      </c>
      <c r="N44" s="45">
        <f t="shared" si="15"/>
        <v>0</v>
      </c>
      <c r="O44" s="46">
        <f t="shared" si="16"/>
        <v>0</v>
      </c>
    </row>
    <row r="45" spans="1:18" x14ac:dyDescent="0.4">
      <c r="A45" s="9">
        <v>37</v>
      </c>
      <c r="B45" s="5">
        <v>44406</v>
      </c>
      <c r="C45" s="47">
        <v>1</v>
      </c>
      <c r="D45" s="57">
        <v>1.27</v>
      </c>
      <c r="E45" s="58">
        <v>1.5</v>
      </c>
      <c r="F45" s="59">
        <v>2</v>
      </c>
      <c r="G45" s="22">
        <f t="shared" si="18"/>
        <v>253977.48106386297</v>
      </c>
      <c r="H45" s="22">
        <f t="shared" si="19"/>
        <v>246148.6315925321</v>
      </c>
      <c r="I45" s="22">
        <f t="shared" si="20"/>
        <v>250028.69090541254</v>
      </c>
      <c r="J45" s="44">
        <f t="shared" si="11"/>
        <v>7339.6825276138024</v>
      </c>
      <c r="K45" s="45">
        <f t="shared" si="12"/>
        <v>7066.4678926085762</v>
      </c>
      <c r="L45" s="46">
        <f t="shared" si="13"/>
        <v>7076.2837048701667</v>
      </c>
      <c r="M45" s="44">
        <f t="shared" si="14"/>
        <v>9321.3968100695292</v>
      </c>
      <c r="N45" s="45">
        <f t="shared" si="15"/>
        <v>10599.701838912864</v>
      </c>
      <c r="O45" s="46">
        <f t="shared" si="16"/>
        <v>14152.567409740333</v>
      </c>
    </row>
    <row r="46" spans="1:18" x14ac:dyDescent="0.4">
      <c r="A46" s="9">
        <v>38</v>
      </c>
      <c r="B46" s="5">
        <v>44406</v>
      </c>
      <c r="C46" s="47">
        <v>1</v>
      </c>
      <c r="D46" s="57">
        <v>1.27</v>
      </c>
      <c r="E46" s="58">
        <v>1.5</v>
      </c>
      <c r="F46" s="59">
        <v>2</v>
      </c>
      <c r="G46" s="22">
        <f t="shared" si="18"/>
        <v>263654.02309239615</v>
      </c>
      <c r="H46" s="22">
        <f t="shared" si="19"/>
        <v>257225.32001419604</v>
      </c>
      <c r="I46" s="22">
        <f t="shared" si="20"/>
        <v>265030.41235973727</v>
      </c>
      <c r="J46" s="44">
        <f t="shared" si="11"/>
        <v>7619.3244319158885</v>
      </c>
      <c r="K46" s="45">
        <f t="shared" si="12"/>
        <v>7384.4589477759628</v>
      </c>
      <c r="L46" s="46">
        <f t="shared" si="13"/>
        <v>7500.860727162376</v>
      </c>
      <c r="M46" s="44">
        <f t="shared" si="14"/>
        <v>9676.5420285331784</v>
      </c>
      <c r="N46" s="45">
        <f t="shared" si="15"/>
        <v>11076.688421663945</v>
      </c>
      <c r="O46" s="46">
        <f t="shared" si="16"/>
        <v>15001.721454324752</v>
      </c>
    </row>
    <row r="47" spans="1:18" x14ac:dyDescent="0.4">
      <c r="A47" s="9">
        <v>39</v>
      </c>
      <c r="B47" s="5">
        <v>44407</v>
      </c>
      <c r="C47" s="47">
        <v>2</v>
      </c>
      <c r="D47" s="57">
        <v>1.27</v>
      </c>
      <c r="E47" s="58">
        <v>1.5</v>
      </c>
      <c r="F47" s="59">
        <v>2</v>
      </c>
      <c r="G47" s="22">
        <f t="shared" si="18"/>
        <v>273699.24137221643</v>
      </c>
      <c r="H47" s="22">
        <f t="shared" si="19"/>
        <v>268800.45941483486</v>
      </c>
      <c r="I47" s="22">
        <f t="shared" si="20"/>
        <v>280932.23710132152</v>
      </c>
      <c r="J47" s="44">
        <f t="shared" si="11"/>
        <v>7909.620692771884</v>
      </c>
      <c r="K47" s="45">
        <f t="shared" si="12"/>
        <v>7716.7596004258812</v>
      </c>
      <c r="L47" s="46">
        <f t="shared" si="13"/>
        <v>7950.9123707921181</v>
      </c>
      <c r="M47" s="44">
        <f t="shared" si="14"/>
        <v>10045.218279820292</v>
      </c>
      <c r="N47" s="45">
        <f t="shared" si="15"/>
        <v>11575.139400638822</v>
      </c>
      <c r="O47" s="46">
        <f t="shared" si="16"/>
        <v>15901.824741584236</v>
      </c>
    </row>
    <row r="48" spans="1:18" x14ac:dyDescent="0.4">
      <c r="A48" s="9">
        <v>40</v>
      </c>
      <c r="B48" s="5">
        <v>44410</v>
      </c>
      <c r="C48" s="47">
        <v>1</v>
      </c>
      <c r="D48" s="57">
        <v>1.27</v>
      </c>
      <c r="E48" s="58">
        <v>1.5</v>
      </c>
      <c r="F48" s="59">
        <v>2</v>
      </c>
      <c r="G48" s="22">
        <f t="shared" si="18"/>
        <v>284127.18246849789</v>
      </c>
      <c r="H48" s="22">
        <f t="shared" si="19"/>
        <v>280896.4800885024</v>
      </c>
      <c r="I48" s="22">
        <f t="shared" si="20"/>
        <v>297788.17132740084</v>
      </c>
      <c r="J48" s="44">
        <f t="shared" si="11"/>
        <v>8210.9772411664926</v>
      </c>
      <c r="K48" s="45">
        <f t="shared" si="12"/>
        <v>8064.0137824450458</v>
      </c>
      <c r="L48" s="46">
        <f t="shared" si="13"/>
        <v>8427.9671130396455</v>
      </c>
      <c r="M48" s="44">
        <f t="shared" si="14"/>
        <v>10427.941096281445</v>
      </c>
      <c r="N48" s="45">
        <f t="shared" si="15"/>
        <v>12096.020673667568</v>
      </c>
      <c r="O48" s="46">
        <f t="shared" si="16"/>
        <v>16855.934226079291</v>
      </c>
    </row>
    <row r="49" spans="1:16" x14ac:dyDescent="0.4">
      <c r="A49" s="9">
        <v>41</v>
      </c>
      <c r="B49" s="5">
        <v>44418</v>
      </c>
      <c r="C49" s="47">
        <v>1</v>
      </c>
      <c r="D49" s="57">
        <v>1.27</v>
      </c>
      <c r="E49" s="58">
        <v>1.5</v>
      </c>
      <c r="F49" s="59">
        <v>-1</v>
      </c>
      <c r="G49" s="22">
        <f t="shared" si="18"/>
        <v>294952.42812054767</v>
      </c>
      <c r="H49" s="22">
        <f t="shared" si="19"/>
        <v>293536.82169248501</v>
      </c>
      <c r="I49" s="22">
        <f t="shared" si="20"/>
        <v>288854.5261875788</v>
      </c>
      <c r="J49" s="44">
        <f t="shared" si="11"/>
        <v>8523.8154740549362</v>
      </c>
      <c r="K49" s="45">
        <f t="shared" si="12"/>
        <v>8426.8944026550726</v>
      </c>
      <c r="L49" s="46">
        <f t="shared" si="13"/>
        <v>8933.6451398220252</v>
      </c>
      <c r="M49" s="44">
        <f t="shared" si="14"/>
        <v>10825.245652049769</v>
      </c>
      <c r="N49" s="45">
        <f t="shared" si="15"/>
        <v>12640.341603982608</v>
      </c>
      <c r="O49" s="46">
        <f t="shared" si="16"/>
        <v>-8933.6451398220252</v>
      </c>
    </row>
    <row r="50" spans="1:16" x14ac:dyDescent="0.4">
      <c r="A50" s="9">
        <v>42</v>
      </c>
      <c r="B50" s="5">
        <v>44419</v>
      </c>
      <c r="C50" s="47">
        <v>1</v>
      </c>
      <c r="D50" s="57">
        <v>-1</v>
      </c>
      <c r="E50" s="58">
        <v>-1</v>
      </c>
      <c r="F50" s="59">
        <v>-1</v>
      </c>
      <c r="G50" s="22">
        <f t="shared" si="18"/>
        <v>286103.85527693125</v>
      </c>
      <c r="H50" s="22">
        <f t="shared" si="19"/>
        <v>284730.71704171045</v>
      </c>
      <c r="I50" s="22">
        <f t="shared" si="20"/>
        <v>280188.89040195144</v>
      </c>
      <c r="J50" s="44">
        <f t="shared" si="11"/>
        <v>8848.57284361643</v>
      </c>
      <c r="K50" s="45">
        <f t="shared" si="12"/>
        <v>8806.1046507745505</v>
      </c>
      <c r="L50" s="46">
        <f t="shared" si="13"/>
        <v>8665.6357856273644</v>
      </c>
      <c r="M50" s="44">
        <f t="shared" si="14"/>
        <v>-8848.57284361643</v>
      </c>
      <c r="N50" s="45">
        <f t="shared" si="15"/>
        <v>-8806.1046507745505</v>
      </c>
      <c r="O50" s="46">
        <f t="shared" si="16"/>
        <v>-8665.6357856273644</v>
      </c>
    </row>
    <row r="51" spans="1:16" x14ac:dyDescent="0.4">
      <c r="A51" s="9">
        <v>43</v>
      </c>
      <c r="B51" s="5">
        <v>44419</v>
      </c>
      <c r="C51" s="47">
        <v>1</v>
      </c>
      <c r="D51" s="57">
        <v>1.27</v>
      </c>
      <c r="E51" s="58">
        <v>1.5</v>
      </c>
      <c r="F51" s="80">
        <v>2</v>
      </c>
      <c r="G51" s="22">
        <f t="shared" si="18"/>
        <v>297004.41216298233</v>
      </c>
      <c r="H51" s="22">
        <f t="shared" si="19"/>
        <v>297543.59930858744</v>
      </c>
      <c r="I51" s="22">
        <f t="shared" si="20"/>
        <v>297000.22382606851</v>
      </c>
      <c r="J51" s="44">
        <f t="shared" si="11"/>
        <v>8583.1156583079373</v>
      </c>
      <c r="K51" s="45">
        <f t="shared" si="12"/>
        <v>8541.9215112513139</v>
      </c>
      <c r="L51" s="46">
        <f t="shared" si="13"/>
        <v>8405.6667120585425</v>
      </c>
      <c r="M51" s="44">
        <f t="shared" si="14"/>
        <v>10900.556886051081</v>
      </c>
      <c r="N51" s="45">
        <f t="shared" si="15"/>
        <v>12812.882266876972</v>
      </c>
      <c r="O51" s="46">
        <f t="shared" si="16"/>
        <v>16811.333424117085</v>
      </c>
    </row>
    <row r="52" spans="1:16" x14ac:dyDescent="0.4">
      <c r="A52" s="9">
        <v>44</v>
      </c>
      <c r="B52" s="5">
        <v>44424</v>
      </c>
      <c r="C52" s="47">
        <v>2</v>
      </c>
      <c r="D52" s="57">
        <v>1.27</v>
      </c>
      <c r="E52" s="58">
        <v>1.5</v>
      </c>
      <c r="F52" s="59">
        <v>2</v>
      </c>
      <c r="G52" s="22">
        <f t="shared" si="18"/>
        <v>308320.28026639199</v>
      </c>
      <c r="H52" s="22">
        <f t="shared" si="19"/>
        <v>310933.06127747387</v>
      </c>
      <c r="I52" s="22">
        <f t="shared" si="20"/>
        <v>314820.23725563264</v>
      </c>
      <c r="J52" s="44">
        <f t="shared" si="11"/>
        <v>8910.1323648894704</v>
      </c>
      <c r="K52" s="45">
        <f t="shared" si="12"/>
        <v>8926.3079792576227</v>
      </c>
      <c r="L52" s="46">
        <f t="shared" si="13"/>
        <v>8910.0067147820555</v>
      </c>
      <c r="M52" s="44">
        <f t="shared" si="14"/>
        <v>11315.868103409628</v>
      </c>
      <c r="N52" s="45">
        <f t="shared" si="15"/>
        <v>13389.461968886433</v>
      </c>
      <c r="O52" s="46">
        <f t="shared" si="16"/>
        <v>17820.013429564111</v>
      </c>
    </row>
    <row r="53" spans="1:16" x14ac:dyDescent="0.4">
      <c r="A53" s="9">
        <v>45</v>
      </c>
      <c r="B53" s="5">
        <v>44426</v>
      </c>
      <c r="C53" s="47">
        <v>1</v>
      </c>
      <c r="D53" s="57">
        <v>1.27</v>
      </c>
      <c r="E53" s="58">
        <v>1.5</v>
      </c>
      <c r="F53" s="59">
        <v>2</v>
      </c>
      <c r="G53" s="22">
        <f t="shared" si="18"/>
        <v>320067.28294454154</v>
      </c>
      <c r="H53" s="22">
        <f t="shared" si="19"/>
        <v>324925.04903496022</v>
      </c>
      <c r="I53" s="22">
        <f t="shared" si="20"/>
        <v>333709.45149097062</v>
      </c>
      <c r="J53" s="44">
        <f t="shared" si="11"/>
        <v>9249.60840799176</v>
      </c>
      <c r="K53" s="45">
        <f t="shared" si="12"/>
        <v>9327.9918383242166</v>
      </c>
      <c r="L53" s="46">
        <f t="shared" si="13"/>
        <v>9444.6071176689784</v>
      </c>
      <c r="M53" s="44">
        <f t="shared" si="14"/>
        <v>11747.002678149536</v>
      </c>
      <c r="N53" s="45">
        <f t="shared" si="15"/>
        <v>13991.987757486324</v>
      </c>
      <c r="O53" s="46">
        <f t="shared" si="16"/>
        <v>18889.214235337957</v>
      </c>
    </row>
    <row r="54" spans="1:16" x14ac:dyDescent="0.4">
      <c r="A54" s="9">
        <v>46</v>
      </c>
      <c r="B54" s="5">
        <v>44426</v>
      </c>
      <c r="C54" s="47">
        <v>1</v>
      </c>
      <c r="D54" s="57">
        <v>1.27</v>
      </c>
      <c r="E54" s="58">
        <v>1.5</v>
      </c>
      <c r="F54" s="59">
        <v>2</v>
      </c>
      <c r="G54" s="22">
        <f t="shared" si="18"/>
        <v>332261.84642472857</v>
      </c>
      <c r="H54" s="22">
        <f t="shared" si="19"/>
        <v>339546.67624153342</v>
      </c>
      <c r="I54" s="22">
        <f t="shared" si="20"/>
        <v>353732.01858042885</v>
      </c>
      <c r="J54" s="44">
        <f t="shared" si="11"/>
        <v>9602.0184883362454</v>
      </c>
      <c r="K54" s="45">
        <f t="shared" si="12"/>
        <v>9747.7514710488067</v>
      </c>
      <c r="L54" s="46">
        <f t="shared" si="13"/>
        <v>10011.283544729118</v>
      </c>
      <c r="M54" s="44">
        <f t="shared" si="14"/>
        <v>12194.563480187031</v>
      </c>
      <c r="N54" s="45">
        <f t="shared" si="15"/>
        <v>14621.62720657321</v>
      </c>
      <c r="O54" s="46">
        <f t="shared" si="16"/>
        <v>20022.567089458236</v>
      </c>
    </row>
    <row r="55" spans="1:16" x14ac:dyDescent="0.4">
      <c r="A55" s="9">
        <v>47</v>
      </c>
      <c r="B55" s="5">
        <v>44435</v>
      </c>
      <c r="C55" s="47">
        <v>1</v>
      </c>
      <c r="D55" s="57">
        <v>1.27</v>
      </c>
      <c r="E55" s="58">
        <v>1.5</v>
      </c>
      <c r="F55" s="99">
        <v>2</v>
      </c>
      <c r="G55" s="22">
        <f t="shared" si="18"/>
        <v>344921.02277351072</v>
      </c>
      <c r="H55" s="22">
        <f t="shared" si="19"/>
        <v>354826.2766724024</v>
      </c>
      <c r="I55" s="22">
        <f t="shared" si="20"/>
        <v>374955.93969525455</v>
      </c>
      <c r="J55" s="44">
        <f t="shared" si="11"/>
        <v>9967.8553927418561</v>
      </c>
      <c r="K55" s="45">
        <f t="shared" si="12"/>
        <v>10186.400287246002</v>
      </c>
      <c r="L55" s="46">
        <f t="shared" si="13"/>
        <v>10611.960557412865</v>
      </c>
      <c r="M55" s="44">
        <f t="shared" si="14"/>
        <v>12659.176348782157</v>
      </c>
      <c r="N55" s="45">
        <f t="shared" si="15"/>
        <v>15279.600430869003</v>
      </c>
      <c r="O55" s="46">
        <f t="shared" si="16"/>
        <v>21223.921114825731</v>
      </c>
      <c r="P55" s="40" t="s">
        <v>49</v>
      </c>
    </row>
    <row r="56" spans="1:16" x14ac:dyDescent="0.4">
      <c r="A56" s="9">
        <v>48</v>
      </c>
      <c r="B56" s="5">
        <v>44435</v>
      </c>
      <c r="C56" s="47">
        <v>1</v>
      </c>
      <c r="D56" s="57">
        <v>1.27</v>
      </c>
      <c r="E56" s="58">
        <v>1.5</v>
      </c>
      <c r="F56" s="99">
        <v>2</v>
      </c>
      <c r="G56" s="22">
        <f t="shared" si="18"/>
        <v>358062.51374118146</v>
      </c>
      <c r="H56" s="22">
        <f t="shared" si="19"/>
        <v>370793.45912266051</v>
      </c>
      <c r="I56" s="22">
        <f t="shared" si="20"/>
        <v>397453.29607696983</v>
      </c>
      <c r="J56" s="44">
        <f t="shared" si="11"/>
        <v>10347.630683205321</v>
      </c>
      <c r="K56" s="45">
        <f t="shared" si="12"/>
        <v>10644.788300172071</v>
      </c>
      <c r="L56" s="46">
        <f t="shared" si="13"/>
        <v>11248.678190857636</v>
      </c>
      <c r="M56" s="44">
        <f t="shared" si="14"/>
        <v>13141.490967670759</v>
      </c>
      <c r="N56" s="45">
        <f t="shared" si="15"/>
        <v>15967.182450258108</v>
      </c>
      <c r="O56" s="46">
        <f t="shared" si="16"/>
        <v>22497.356381715272</v>
      </c>
      <c r="P56" s="40" t="s">
        <v>45</v>
      </c>
    </row>
    <row r="57" spans="1:16" x14ac:dyDescent="0.4">
      <c r="A57" s="9">
        <v>49</v>
      </c>
      <c r="B57" s="5">
        <v>44441</v>
      </c>
      <c r="C57" s="47">
        <v>1</v>
      </c>
      <c r="D57" s="57">
        <v>1.27</v>
      </c>
      <c r="E57" s="58">
        <v>1.5</v>
      </c>
      <c r="F57" s="59">
        <v>2</v>
      </c>
      <c r="G57" s="22">
        <f t="shared" si="18"/>
        <v>371704.69551472046</v>
      </c>
      <c r="H57" s="22">
        <f t="shared" si="19"/>
        <v>387479.16478318023</v>
      </c>
      <c r="I57" s="22">
        <f t="shared" si="20"/>
        <v>421300.49384158803</v>
      </c>
      <c r="J57" s="44">
        <f t="shared" si="11"/>
        <v>10741.875412235444</v>
      </c>
      <c r="K57" s="45">
        <f t="shared" si="12"/>
        <v>11123.803773679814</v>
      </c>
      <c r="L57" s="46">
        <f t="shared" si="13"/>
        <v>11923.598882309094</v>
      </c>
      <c r="M57" s="44">
        <f t="shared" si="14"/>
        <v>13642.181773539014</v>
      </c>
      <c r="N57" s="45">
        <f t="shared" si="15"/>
        <v>16685.705660519721</v>
      </c>
      <c r="O57" s="46">
        <f t="shared" si="16"/>
        <v>23847.197764618188</v>
      </c>
    </row>
    <row r="58" spans="1:16" ht="19.5" thickBot="1" x14ac:dyDescent="0.45">
      <c r="A58" s="9">
        <v>50</v>
      </c>
      <c r="B58" s="6">
        <v>44442</v>
      </c>
      <c r="C58" s="51">
        <v>1</v>
      </c>
      <c r="D58" s="61">
        <v>-1</v>
      </c>
      <c r="E58" s="62">
        <v>-1</v>
      </c>
      <c r="F58" s="63">
        <v>-1</v>
      </c>
      <c r="G58" s="22">
        <f t="shared" si="18"/>
        <v>360553.55464927887</v>
      </c>
      <c r="H58" s="22">
        <f t="shared" si="19"/>
        <v>375854.78983968485</v>
      </c>
      <c r="I58" s="22">
        <f t="shared" si="20"/>
        <v>408661.47902634041</v>
      </c>
      <c r="J58" s="44">
        <f t="shared" si="11"/>
        <v>11151.140865441614</v>
      </c>
      <c r="K58" s="45">
        <f t="shared" si="12"/>
        <v>11624.374943495406</v>
      </c>
      <c r="L58" s="46">
        <f t="shared" si="13"/>
        <v>12639.014815247641</v>
      </c>
      <c r="M58" s="44">
        <f t="shared" si="14"/>
        <v>-11151.140865441614</v>
      </c>
      <c r="N58" s="45">
        <f t="shared" si="15"/>
        <v>-11624.374943495406</v>
      </c>
      <c r="O58" s="46">
        <f t="shared" si="16"/>
        <v>-12639.014815247641</v>
      </c>
    </row>
    <row r="59" spans="1:16" ht="19.5" thickBot="1" x14ac:dyDescent="0.45">
      <c r="A59" s="9"/>
      <c r="B59" s="92" t="s">
        <v>5</v>
      </c>
      <c r="C59" s="93"/>
      <c r="D59" s="7">
        <f>COUNTIF(D9:D58,1.27)</f>
        <v>40</v>
      </c>
      <c r="E59" s="7">
        <f>COUNTIF(E9:E58,1.5)</f>
        <v>37</v>
      </c>
      <c r="F59" s="8">
        <f>COUNTIF(F9:F58,2)</f>
        <v>32</v>
      </c>
      <c r="G59" s="70">
        <f>M59+G8</f>
        <v>360553.55464927875</v>
      </c>
      <c r="H59" s="71">
        <f>N59+H8</f>
        <v>375854.78983968485</v>
      </c>
      <c r="I59" s="72">
        <f>O59+I8</f>
        <v>408661.47902634041</v>
      </c>
      <c r="J59" s="67" t="s">
        <v>30</v>
      </c>
      <c r="K59" s="68">
        <f>B58-B9</f>
        <v>105</v>
      </c>
      <c r="L59" s="69" t="s">
        <v>31</v>
      </c>
      <c r="M59" s="81">
        <f>SUM(M9:M58)</f>
        <v>260553.55464927873</v>
      </c>
      <c r="N59" s="82">
        <f>SUM(N9:N58)</f>
        <v>275854.78983968485</v>
      </c>
      <c r="O59" s="83">
        <f>SUM(O9:O58)</f>
        <v>308661.47902634041</v>
      </c>
    </row>
    <row r="60" spans="1:16" ht="19.5" thickBot="1" x14ac:dyDescent="0.45">
      <c r="A60" s="9"/>
      <c r="B60" s="86" t="s">
        <v>6</v>
      </c>
      <c r="C60" s="87"/>
      <c r="D60" s="7">
        <f>COUNTIF(D9:D58,-1)</f>
        <v>7</v>
      </c>
      <c r="E60" s="7">
        <f>COUNTIF(E9:E58,-1)</f>
        <v>10</v>
      </c>
      <c r="F60" s="8">
        <f>COUNTIF(F9:F58,-1)</f>
        <v>15</v>
      </c>
      <c r="G60" s="84" t="s">
        <v>29</v>
      </c>
      <c r="H60" s="85"/>
      <c r="I60" s="91"/>
      <c r="J60" s="84" t="s">
        <v>32</v>
      </c>
      <c r="K60" s="85"/>
      <c r="L60" s="91"/>
      <c r="M60" s="9"/>
      <c r="N60" s="3"/>
      <c r="O60" s="4"/>
    </row>
    <row r="61" spans="1:16" ht="19.5" thickBot="1" x14ac:dyDescent="0.45">
      <c r="A61" s="9"/>
      <c r="B61" s="86" t="s">
        <v>34</v>
      </c>
      <c r="C61" s="87"/>
      <c r="D61" s="7">
        <f>COUNTIF(D9:D58,0)</f>
        <v>3</v>
      </c>
      <c r="E61" s="7">
        <f>COUNTIF(E9:E58,0)</f>
        <v>3</v>
      </c>
      <c r="F61" s="7">
        <f>COUNTIF(F9:F58,0)</f>
        <v>3</v>
      </c>
      <c r="G61" s="76">
        <f>G59/G8</f>
        <v>3.6055355464927876</v>
      </c>
      <c r="H61" s="77">
        <f t="shared" ref="H61" si="21">H59/H8</f>
        <v>3.7585478983968486</v>
      </c>
      <c r="I61" s="78">
        <f>I59/I8</f>
        <v>4.086614790263404</v>
      </c>
      <c r="J61" s="65">
        <f>(G61-100%)*30/K59</f>
        <v>0.74443872756936791</v>
      </c>
      <c r="K61" s="65">
        <f>(H61-100%)*30/K59</f>
        <v>0.7881565423990996</v>
      </c>
      <c r="L61" s="66">
        <f>(I61-100%)*30/K59</f>
        <v>0.88188994007525834</v>
      </c>
      <c r="M61" s="10"/>
      <c r="N61" s="2"/>
      <c r="O61" s="11"/>
    </row>
    <row r="62" spans="1:16" ht="19.5" thickBot="1" x14ac:dyDescent="0.45">
      <c r="A62" s="3"/>
      <c r="B62" s="84" t="s">
        <v>4</v>
      </c>
      <c r="C62" s="85"/>
      <c r="D62" s="79">
        <f t="shared" ref="D62:E62" si="22">D59/(D59+D60+D61)</f>
        <v>0.8</v>
      </c>
      <c r="E62" s="74">
        <f t="shared" si="22"/>
        <v>0.74</v>
      </c>
      <c r="F62" s="75">
        <f>F59/(F59+F60+F61)</f>
        <v>0.64</v>
      </c>
    </row>
    <row r="64" spans="1:16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208"/>
  <sheetViews>
    <sheetView zoomScale="80" zoomScaleNormal="80" workbookViewId="0">
      <selection activeCell="B209" sqref="B209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ht="24" x14ac:dyDescent="0.4">
      <c r="B2" s="98" t="s">
        <v>37</v>
      </c>
    </row>
    <row r="44" spans="2:2" ht="24" x14ac:dyDescent="0.4">
      <c r="B44" s="98" t="s">
        <v>39</v>
      </c>
    </row>
    <row r="85" spans="2:2" ht="24" x14ac:dyDescent="0.4">
      <c r="B85" s="98" t="s">
        <v>40</v>
      </c>
    </row>
    <row r="126" spans="2:2" ht="24" x14ac:dyDescent="0.4">
      <c r="B126" s="98" t="s">
        <v>41</v>
      </c>
    </row>
    <row r="166" spans="2:2" ht="24" x14ac:dyDescent="0.4">
      <c r="B166" s="98" t="s">
        <v>42</v>
      </c>
    </row>
    <row r="206" spans="2:2" ht="30.75" x14ac:dyDescent="0.4">
      <c r="B206" s="100" t="s">
        <v>44</v>
      </c>
    </row>
    <row r="208" spans="2:2" ht="25.5" x14ac:dyDescent="0.4">
      <c r="B208" s="101" t="s">
        <v>53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0" sqref="A2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4" t="s">
        <v>47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26</v>
      </c>
    </row>
    <row r="12" spans="1:10" x14ac:dyDescent="0.4">
      <c r="A12" s="96" t="s">
        <v>51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27</v>
      </c>
    </row>
    <row r="22" spans="1:10" x14ac:dyDescent="0.4">
      <c r="A22" s="96" t="s">
        <v>48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"/>
  <sheetViews>
    <sheetView zoomScale="80" zoomScaleNormal="80" workbookViewId="0">
      <selection activeCell="D16" sqref="D1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  <col min="12" max="12" width="17.375" customWidth="1"/>
  </cols>
  <sheetData>
    <row r="1" spans="1:14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14" x14ac:dyDescent="0.4">
      <c r="A2" s="34"/>
      <c r="B2" s="32"/>
      <c r="C2" s="32"/>
      <c r="D2" s="33"/>
      <c r="E2" s="32"/>
      <c r="F2" s="33"/>
      <c r="G2" s="32"/>
      <c r="H2" s="33"/>
    </row>
    <row r="3" spans="1:14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  <c r="I3" s="35" t="s">
        <v>54</v>
      </c>
      <c r="J3" s="36" t="s">
        <v>17</v>
      </c>
      <c r="K3" s="35" t="s">
        <v>55</v>
      </c>
      <c r="L3" s="36" t="s">
        <v>17</v>
      </c>
      <c r="M3" s="35" t="s">
        <v>56</v>
      </c>
      <c r="N3" s="36" t="s">
        <v>17</v>
      </c>
    </row>
    <row r="4" spans="1:14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  <c r="I4" s="37"/>
      <c r="J4" s="38"/>
      <c r="K4" s="37" t="s">
        <v>57</v>
      </c>
      <c r="L4" s="38">
        <v>44669</v>
      </c>
      <c r="M4" s="37"/>
      <c r="N4" s="38"/>
    </row>
    <row r="5" spans="1:14" x14ac:dyDescent="0.4">
      <c r="A5" s="37" t="s">
        <v>20</v>
      </c>
      <c r="B5" s="37" t="s">
        <v>58</v>
      </c>
      <c r="C5" s="37"/>
      <c r="D5" s="38"/>
      <c r="E5" s="37"/>
      <c r="F5" s="39"/>
      <c r="G5" s="37"/>
      <c r="H5" s="39"/>
      <c r="I5" s="37"/>
      <c r="J5" s="38"/>
      <c r="K5" s="37" t="s">
        <v>57</v>
      </c>
      <c r="L5" s="38">
        <v>44669</v>
      </c>
      <c r="M5" s="37"/>
      <c r="N5" s="39"/>
    </row>
    <row r="6" spans="1:14" x14ac:dyDescent="0.4">
      <c r="A6" s="37" t="s">
        <v>20</v>
      </c>
      <c r="B6" s="37" t="s">
        <v>59</v>
      </c>
      <c r="C6" s="37"/>
      <c r="D6" s="39"/>
      <c r="E6" s="37"/>
      <c r="F6" s="39"/>
      <c r="G6" s="37"/>
      <c r="H6" s="39"/>
      <c r="I6" s="37"/>
      <c r="J6" s="39"/>
      <c r="K6" s="37" t="s">
        <v>57</v>
      </c>
      <c r="L6" s="38">
        <v>44670</v>
      </c>
      <c r="M6" s="37"/>
      <c r="N6" s="39"/>
    </row>
    <row r="7" spans="1:14" x14ac:dyDescent="0.4">
      <c r="A7" s="37" t="s">
        <v>20</v>
      </c>
      <c r="B7" s="37" t="s">
        <v>60</v>
      </c>
      <c r="C7" s="37"/>
      <c r="D7" s="39"/>
      <c r="E7" s="37"/>
      <c r="F7" s="39"/>
      <c r="G7" s="37"/>
      <c r="H7" s="39"/>
      <c r="I7" s="37"/>
      <c r="J7" s="39"/>
      <c r="K7" s="37" t="s">
        <v>57</v>
      </c>
      <c r="L7" s="38">
        <v>44671</v>
      </c>
      <c r="M7" s="37"/>
      <c r="N7" s="39"/>
    </row>
    <row r="8" spans="1:14" x14ac:dyDescent="0.4">
      <c r="A8" s="37" t="s">
        <v>20</v>
      </c>
      <c r="B8" s="37"/>
      <c r="C8" s="37"/>
      <c r="D8" s="39"/>
      <c r="E8" s="37"/>
      <c r="F8" s="39"/>
      <c r="G8" s="37"/>
      <c r="H8" s="39"/>
      <c r="I8" s="37"/>
      <c r="J8" s="39"/>
      <c r="K8" s="37"/>
      <c r="L8" s="39"/>
      <c r="M8" s="37"/>
      <c r="N8" s="39"/>
    </row>
    <row r="9" spans="1:14" x14ac:dyDescent="0.4">
      <c r="A9" s="37" t="s">
        <v>20</v>
      </c>
      <c r="B9" s="37"/>
      <c r="C9" s="37"/>
      <c r="D9" s="39"/>
      <c r="E9" s="37"/>
      <c r="F9" s="39"/>
      <c r="G9" s="37"/>
      <c r="H9" s="39"/>
      <c r="I9" s="37"/>
      <c r="J9" s="39"/>
      <c r="K9" s="37"/>
      <c r="L9" s="39"/>
      <c r="M9" s="37"/>
      <c r="N9" s="39"/>
    </row>
    <row r="10" spans="1:14" x14ac:dyDescent="0.4">
      <c r="A10" s="37" t="s">
        <v>20</v>
      </c>
      <c r="B10" s="37"/>
      <c r="C10" s="37"/>
      <c r="D10" s="39"/>
      <c r="E10" s="37"/>
      <c r="F10" s="39"/>
      <c r="G10" s="37"/>
      <c r="H10" s="39"/>
      <c r="I10" s="37"/>
      <c r="J10" s="39"/>
      <c r="K10" s="37"/>
      <c r="L10" s="39"/>
      <c r="M10" s="37"/>
      <c r="N10" s="39"/>
    </row>
    <row r="11" spans="1:14" x14ac:dyDescent="0.4">
      <c r="A11" s="37" t="s">
        <v>20</v>
      </c>
      <c r="B11" s="37"/>
      <c r="C11" s="37"/>
      <c r="D11" s="39"/>
      <c r="E11" s="37"/>
      <c r="F11" s="39"/>
      <c r="G11" s="37"/>
      <c r="H11" s="39"/>
      <c r="I11" s="37"/>
      <c r="J11" s="39"/>
      <c r="K11" s="37"/>
      <c r="L11" s="39"/>
      <c r="M11" s="37"/>
      <c r="N11" s="39"/>
    </row>
    <row r="12" spans="1:14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YAMADA MASAMI</cp:lastModifiedBy>
  <dcterms:created xsi:type="dcterms:W3CDTF">2020-09-18T03:10:57Z</dcterms:created>
  <dcterms:modified xsi:type="dcterms:W3CDTF">2022-04-20T05:00:39Z</dcterms:modified>
</cp:coreProperties>
</file>