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st6\Desktop\"/>
    </mc:Choice>
  </mc:AlternateContent>
  <xr:revisionPtr revIDLastSave="0" documentId="13_ncr:1_{17F4EB66-8EC4-42E6-8352-C7F85986E3F5}" xr6:coauthVersionLast="47" xr6:coauthVersionMax="47" xr10:uidLastSave="{00000000-0000-0000-0000-000000000000}"/>
  <bookViews>
    <workbookView xWindow="1920" yWindow="180" windowWidth="25770" windowHeight="1459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<sst xmlns="http://schemas.openxmlformats.org/spreadsheetml/2006/main" count="91" uniqueCount="63">
  <si>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</si>
  <si>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</si>
  <si>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</si>
  <si>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</si>
  <si>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</si>
  <si>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</si>
  <si>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</si>
  <si>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</si>
  <si>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</si>
  <si>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</si>
  <si>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</si>
  <si>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</si>
  <si>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</si>
  <si>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</si>
  <si>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</si>
  <si>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</si>
  <si>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</si>
  <si>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</si>
  <si>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</si>
  <si>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</si>
  <si>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</si>
  <si>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</si>
  <si>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</si>
  <si>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</si>
  <si>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</si>
  <si>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</si>
  <si>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</si>
  <si>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</si>
  <si>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</si>
  <si>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</si>
  <si>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</si>
  <si>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</si>
  <si>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</si>
  <si>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</si>
  <si>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</si>
  <si>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</si>
  <si>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NZDJPY</t>
    <phoneticPr fontId="1"/>
  </si>
  <si>
    <t>15M足</t>
    <rPh sb="3" eb="4">
      <t>アシ</t>
    </rPh>
    <phoneticPr fontId="1"/>
  </si>
  <si>
    <t>30 M</t>
    <phoneticPr fontId="5"/>
  </si>
  <si>
    <t>15M</t>
    <phoneticPr fontId="1"/>
  </si>
  <si>
    <t>5M</t>
    <phoneticPr fontId="1"/>
  </si>
  <si>
    <t>〇</t>
    <phoneticPr fontId="1"/>
  </si>
  <si>
    <t>GBP/USD</t>
    <phoneticPr fontId="1"/>
  </si>
  <si>
    <t>EUR/JPY</t>
    <phoneticPr fontId="1"/>
  </si>
  <si>
    <t>GBP/JPY</t>
    <phoneticPr fontId="1"/>
  </si>
  <si>
    <t>AUD/JPY</t>
    <phoneticPr fontId="1"/>
  </si>
  <si>
    <t>① NZDJPY  15M  No.1の画像です</t>
    <phoneticPr fontId="1"/>
  </si>
  <si>
    <t>② NZDJPY  15M  No.2の画像です</t>
    <phoneticPr fontId="1"/>
  </si>
  <si>
    <t>③ NZDJPY  15M  No.3の画像です</t>
    <phoneticPr fontId="1"/>
  </si>
  <si>
    <t>④ NZDJPY  15M  No.4の画像です</t>
    <phoneticPr fontId="1"/>
  </si>
  <si>
    <t>追撃！！</t>
    <rPh sb="0" eb="2">
      <t>ツイゲキ</t>
    </rPh>
    <phoneticPr fontId="1"/>
  </si>
  <si>
    <t>更に、追撃！！</t>
    <rPh sb="0" eb="1">
      <t>サラ</t>
    </rPh>
    <rPh sb="3" eb="5">
      <t>ツイゲキ</t>
    </rPh>
    <phoneticPr fontId="1"/>
  </si>
  <si>
    <t>⑤ NZDJPY  15M  No.5の画像です</t>
    <phoneticPr fontId="1"/>
  </si>
  <si>
    <t>凄く伸びた！！（10まで取れてる）</t>
    <rPh sb="0" eb="1">
      <t>スゴ</t>
    </rPh>
    <rPh sb="2" eb="3">
      <t>ノ</t>
    </rPh>
    <rPh sb="12" eb="13">
      <t>ト</t>
    </rPh>
    <phoneticPr fontId="1"/>
  </si>
  <si>
    <t>凄く伸びた！！（25まで取れてる）</t>
    <rPh sb="0" eb="1">
      <t>スゴ</t>
    </rPh>
    <rPh sb="2" eb="3">
      <t>ノ</t>
    </rPh>
    <rPh sb="12" eb="13">
      <t>ト</t>
    </rPh>
    <phoneticPr fontId="1"/>
  </si>
  <si>
    <t>以下、画像の添付を省略します。ご了承下さい！！</t>
    <rPh sb="0" eb="2">
      <t>イカ</t>
    </rPh>
    <rPh sb="3" eb="5">
      <t>ガゾウ</t>
    </rPh>
    <rPh sb="6" eb="8">
      <t>テンプ</t>
    </rPh>
    <rPh sb="9" eb="11">
      <t>ショウリャク</t>
    </rPh>
    <rPh sb="16" eb="18">
      <t>リョウショウ</t>
    </rPh>
    <rPh sb="18" eb="19">
      <t>クダ</t>
    </rPh>
    <phoneticPr fontId="1"/>
  </si>
  <si>
    <t>塾長が、2022.1.20WEBセミナーで、動画の添付は、5個くらいでいいから、スピード感を持って、検証を進める様に指示がありました</t>
    <rPh sb="0" eb="2">
      <t>ジュクチョウ</t>
    </rPh>
    <rPh sb="22" eb="24">
      <t>ドウガ</t>
    </rPh>
    <rPh sb="25" eb="27">
      <t>テンプ</t>
    </rPh>
    <rPh sb="30" eb="31">
      <t>コ</t>
    </rPh>
    <rPh sb="44" eb="45">
      <t>カン</t>
    </rPh>
    <rPh sb="46" eb="47">
      <t>モ</t>
    </rPh>
    <rPh sb="50" eb="52">
      <t>ケンショウ</t>
    </rPh>
    <rPh sb="53" eb="54">
      <t>スス</t>
    </rPh>
    <rPh sb="56" eb="57">
      <t>ヨウ</t>
    </rPh>
    <rPh sb="58" eb="60">
      <t>シジ</t>
    </rPh>
    <phoneticPr fontId="1"/>
  </si>
  <si>
    <t>追撃！！（10まで取れてる）</t>
    <rPh sb="0" eb="2">
      <t>ツイゲキ</t>
    </rPh>
    <phoneticPr fontId="1"/>
  </si>
  <si>
    <t>更に、追撃！！（10まで取れてる）</t>
    <rPh sb="0" eb="1">
      <t>サラ</t>
    </rPh>
    <rPh sb="3" eb="5">
      <t>ツイゲキ</t>
    </rPh>
    <phoneticPr fontId="1"/>
  </si>
  <si>
    <t>PBの条件を満たした足の次の足が、確定してからエントリーした方が、良い！！と気づきました。この通貨は、取れる時と、取れない時がハッキリしている。上位足の環境認識でしっかりと方向性が出てからトレードすると、利益になる。しかも利確ターゲット「5」以上が、34回中15回もあるので、取れる時はトレーリングストップで、利を伸ばして取れる時にしっかり取る気持ちが重要だ。と気が付きました。また、引き分けも多くMAの傾きが横に近くなった時点で、「同値撤退」する技術が必要だと思いました。</t>
    <rPh sb="3" eb="5">
      <t>ジョウケン</t>
    </rPh>
    <rPh sb="6" eb="7">
      <t>ミ</t>
    </rPh>
    <rPh sb="10" eb="11">
      <t>アシ</t>
    </rPh>
    <rPh sb="12" eb="13">
      <t>ツギ</t>
    </rPh>
    <rPh sb="14" eb="15">
      <t>アシ</t>
    </rPh>
    <rPh sb="17" eb="19">
      <t>カクテイ</t>
    </rPh>
    <rPh sb="30" eb="31">
      <t>ホウ</t>
    </rPh>
    <rPh sb="33" eb="34">
      <t>ヨ</t>
    </rPh>
    <rPh sb="38" eb="39">
      <t>キ</t>
    </rPh>
    <rPh sb="192" eb="193">
      <t>ヒ</t>
    </rPh>
    <rPh sb="194" eb="195">
      <t>ワ</t>
    </rPh>
    <rPh sb="197" eb="198">
      <t>オオ</t>
    </rPh>
    <rPh sb="202" eb="203">
      <t>カタム</t>
    </rPh>
    <rPh sb="205" eb="206">
      <t>ヨコ</t>
    </rPh>
    <rPh sb="207" eb="208">
      <t>チカ</t>
    </rPh>
    <rPh sb="212" eb="214">
      <t>ジテン</t>
    </rPh>
    <rPh sb="217" eb="218">
      <t>オナ</t>
    </rPh>
    <rPh sb="218" eb="219">
      <t>ネ</t>
    </rPh>
    <rPh sb="219" eb="221">
      <t>テッタイ</t>
    </rPh>
    <rPh sb="224" eb="226">
      <t>ギジュツ</t>
    </rPh>
    <rPh sb="227" eb="229">
      <t>ヒツヨウ</t>
    </rPh>
    <rPh sb="231" eb="232">
      <t>オモ</t>
    </rPh>
    <phoneticPr fontId="1"/>
  </si>
  <si>
    <t>トレードで重要なのは、勝つことよりも「資金を減らさない！！」事だと思いました。その上で、勝てるトレードを厳選してエントリーすることが、重要だと感じました。</t>
    <phoneticPr fontId="1"/>
  </si>
  <si>
    <t>あと、2つドルストレートの通貨のPBを検証して、EBに入る事にします。</t>
    <rPh sb="13" eb="15">
      <t>ツウカ</t>
    </rPh>
    <rPh sb="19" eb="21">
      <t>ケンショウ</t>
    </rPh>
    <rPh sb="27" eb="28">
      <t>ハイ</t>
    </rPh>
    <rPh sb="29" eb="30">
      <t>コト</t>
    </rPh>
    <phoneticPr fontId="1"/>
  </si>
  <si>
    <t>NZD/JPY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</si>
</sst>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20"/>
      <color indexed="8"/>
      <name val="ＭＳ Ｐゴシック"/>
      <family val="3"/>
      <charset val="128"/>
    </font>
    <font>
      <b/>
      <sz val="26"/>
      <color rgb="FFFF0000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4" fillId="0" borderId="0" xfId="2" applyFont="1">
      <alignment vertical="center"/>
    </xf>
    <xf numFmtId="0" fontId="12" fillId="4" borderId="9" xfId="0" applyNumberFormat="1" applyFont="1" applyFill="1" applyBorder="1">
      <alignment vertical="center"/>
    </xf>
    <xf numFmtId="0" fontId="15" fillId="0" borderId="0" xfId="2" applyFont="1">
      <alignment vertical="center"/>
    </xf>
    <xf numFmtId="0" fontId="16" fillId="0" borderId="0" xfId="2" applyFont="1">
      <alignment vertical="center"/>
    </xf>
    <xf numFmtId="0" fontId="12" fillId="4" borderId="7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99061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5</xdr:row>
      <xdr:rowOff>0</xdr:rowOff>
    </xdr:from>
    <xdr:to>
      <xdr:col>17</xdr:col>
      <xdr:colOff>413920</xdr:colOff>
      <xdr:row>41</xdr:row>
      <xdr:rowOff>97888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09CB5808-332A-442B-A37C-156A506214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23938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17</xdr:col>
      <xdr:colOff>413920</xdr:colOff>
      <xdr:row>83</xdr:row>
      <xdr:rowOff>97888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EBCCE7E8-83C5-4B3F-BFE9-6D4995F65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655844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17</xdr:col>
      <xdr:colOff>413920</xdr:colOff>
      <xdr:row>125</xdr:row>
      <xdr:rowOff>97888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E46A737B-FC01-4520-9AE1-AF9B6DCC5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6287750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131</xdr:row>
      <xdr:rowOff>0</xdr:rowOff>
    </xdr:from>
    <xdr:to>
      <xdr:col>17</xdr:col>
      <xdr:colOff>413920</xdr:colOff>
      <xdr:row>167</xdr:row>
      <xdr:rowOff>97888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A9FAE41A-D47C-45B0-AB67-B2B06CAB0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3919656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172</xdr:row>
      <xdr:rowOff>0</xdr:rowOff>
    </xdr:from>
    <xdr:to>
      <xdr:col>17</xdr:col>
      <xdr:colOff>413920</xdr:colOff>
      <xdr:row>208</xdr:row>
      <xdr:rowOff>97888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1642DF5E-288D-43CB-9E5E-B504AEAEC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1372969"/>
          <a:ext cx="10748545" cy="65272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" sqref="C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8">
        <v>100000</v>
      </c>
    </row>
    <row r="4" spans="1:18" x14ac:dyDescent="0.4">
      <c r="A4" s="1" t="s">
        <v>11</v>
      </c>
      <c r="C4" s="28" t="s">
        <v>13</v>
      </c>
    </row>
    <row r="5" spans="1:18" ht="19.5" thickBot="1" x14ac:dyDescent="0.45">
      <c r="A5" s="1" t="s">
        <v>12</v>
      </c>
      <c r="C5" s="28" t="s">
        <v>34</v>
      </c>
    </row>
    <row r="6" spans="1:18" ht="19.5" thickBot="1" x14ac:dyDescent="0.45">
      <c r="A6" s="23" t="s">
        <v>0</v>
      </c>
      <c r="B6" s="23" t="s">
        <v>1</v>
      </c>
      <c r="C6" s="23" t="s">
        <v>1</v>
      </c>
      <c r="D6" s="47" t="s">
        <v>25</v>
      </c>
      <c r="E6" s="24"/>
      <c r="F6" s="25"/>
      <c r="G6" s="81" t="s">
        <v>3</v>
      </c>
      <c r="H6" s="82"/>
      <c r="I6" s="88"/>
      <c r="J6" s="81" t="s">
        <v>23</v>
      </c>
      <c r="K6" s="82"/>
      <c r="L6" s="88"/>
      <c r="M6" s="81" t="s">
        <v>24</v>
      </c>
      <c r="N6" s="82"/>
      <c r="O6" s="88"/>
    </row>
    <row r="7" spans="1:18" ht="19.5" thickBot="1" x14ac:dyDescent="0.45">
      <c r="A7" s="26"/>
      <c r="B7" s="26" t="s">
        <v>2</v>
      </c>
      <c r="C7" s="61" t="s">
        <v>29</v>
      </c>
      <c r="D7" s="12">
        <v>1.27</v>
      </c>
      <c r="E7" s="13">
        <v>1.5</v>
      </c>
      <c r="F7" s="14">
        <v>2</v>
      </c>
      <c r="G7" s="12">
        <v>1.27</v>
      </c>
      <c r="H7" s="13">
        <v>1.5</v>
      </c>
      <c r="I7" s="14">
        <v>2</v>
      </c>
      <c r="J7" s="12">
        <v>1.27</v>
      </c>
      <c r="K7" s="13">
        <v>1.5</v>
      </c>
      <c r="L7" s="14">
        <v>2</v>
      </c>
      <c r="M7" s="12">
        <v>1.27</v>
      </c>
      <c r="N7" s="13">
        <v>1.5</v>
      </c>
      <c r="O7" s="14">
        <v>2</v>
      </c>
    </row>
    <row r="8" spans="1:18" ht="19.5" thickBot="1" x14ac:dyDescent="0.45">
      <c r="A8" s="27" t="s">
        <v>9</v>
      </c>
      <c r="B8" s="11"/>
      <c r="C8" s="48"/>
      <c r="D8" s="16"/>
      <c r="E8" s="15"/>
      <c r="F8" s="17"/>
      <c r="G8" s="18">
        <f>C3</f>
        <v>100000</v>
      </c>
      <c r="H8" s="19">
        <f>C3</f>
        <v>100000</v>
      </c>
      <c r="I8" s="20">
        <f>C3</f>
        <v>100000</v>
      </c>
      <c r="J8" s="85" t="s">
        <v>23</v>
      </c>
      <c r="K8" s="86"/>
      <c r="L8" s="87"/>
      <c r="M8" s="85"/>
      <c r="N8" s="86"/>
      <c r="O8" s="87"/>
    </row>
    <row r="9" spans="1:18" x14ac:dyDescent="0.4">
      <c r="A9" s="8">
        <v>1</v>
      </c>
      <c r="B9" s="22">
        <v>44337</v>
      </c>
      <c r="C9" s="49">
        <v>2</v>
      </c>
      <c r="D9" s="52">
        <v>1.27</v>
      </c>
      <c r="E9" s="53">
        <v>1.5</v>
      </c>
      <c r="F9" s="54">
        <v>2</v>
      </c>
      <c r="G9" s="21">
        <f>IF(D9="","",G8+M9)</f>
        <v>103810</v>
      </c>
      <c r="H9" s="21">
        <f t="shared" ref="H9" si="0">IF(E9="","",H8+N9)</f>
        <v>104500</v>
      </c>
      <c r="I9" s="21">
        <f t="shared" ref="I9" si="1">IF(F9="","",I8+O9)</f>
        <v>106000</v>
      </c>
      <c r="J9" s="40">
        <f>IF(G8="","",G8*0.03)</f>
        <v>3000</v>
      </c>
      <c r="K9" s="41">
        <f>IF(H8="","",H8*0.03)</f>
        <v>3000</v>
      </c>
      <c r="L9" s="42">
        <f>IF(I8="","",I8*0.03)</f>
        <v>3000</v>
      </c>
      <c r="M9" s="40">
        <f>IF(D9="","",J9*D9)</f>
        <v>3810</v>
      </c>
      <c r="N9" s="41">
        <f>IF(E9="","",K9*E9)</f>
        <v>4500</v>
      </c>
      <c r="O9" s="42">
        <f>IF(F9="","",L9*F9)</f>
        <v>6000</v>
      </c>
      <c r="P9" s="39"/>
      <c r="Q9" s="39"/>
      <c r="R9" s="39"/>
    </row>
    <row r="10" spans="1:18" x14ac:dyDescent="0.4">
      <c r="A10" s="8">
        <v>2</v>
      </c>
      <c r="B10" s="5">
        <v>44337</v>
      </c>
      <c r="C10" s="46">
        <v>2</v>
      </c>
      <c r="D10" s="55">
        <v>1.27</v>
      </c>
      <c r="E10" s="56">
        <v>1.5</v>
      </c>
      <c r="F10" s="96">
        <v>2</v>
      </c>
      <c r="G10" s="21">
        <f t="shared" ref="G10:G42" si="2">IF(D10="","",G9+M10)</f>
        <v>107765.16099999999</v>
      </c>
      <c r="H10" s="21">
        <f t="shared" ref="H10:H42" si="3">IF(E10="","",H9+N10)</f>
        <v>109202.5</v>
      </c>
      <c r="I10" s="21">
        <f t="shared" ref="I10:I42" si="4">IF(F10="","",I9+O10)</f>
        <v>112360</v>
      </c>
      <c r="J10" s="43">
        <f t="shared" ref="J10:J12" si="5">IF(G9="","",G9*0.03)</f>
        <v>3114.2999999999997</v>
      </c>
      <c r="K10" s="44">
        <f t="shared" ref="K10:K12" si="6">IF(H9="","",H9*0.03)</f>
        <v>3135</v>
      </c>
      <c r="L10" s="45">
        <f t="shared" ref="L10:L12" si="7">IF(I9="","",I9*0.03)</f>
        <v>3180</v>
      </c>
      <c r="M10" s="43">
        <f t="shared" ref="M10:M12" si="8">IF(D10="","",J10*D10)</f>
        <v>3955.1609999999996</v>
      </c>
      <c r="N10" s="44">
        <f t="shared" ref="N10:N12" si="9">IF(E10="","",K10*E10)</f>
        <v>4702.5</v>
      </c>
      <c r="O10" s="45">
        <f t="shared" ref="O10:O12" si="10">IF(F10="","",L10*F10)</f>
        <v>6360</v>
      </c>
      <c r="P10" s="39" t="s">
        <v>50</v>
      </c>
      <c r="Q10" s="39"/>
      <c r="R10" s="39"/>
    </row>
    <row r="11" spans="1:18" x14ac:dyDescent="0.4">
      <c r="A11" s="8">
        <v>3</v>
      </c>
      <c r="B11" s="5">
        <v>44337</v>
      </c>
      <c r="C11" s="46">
        <v>2</v>
      </c>
      <c r="D11" s="55">
        <v>1.27</v>
      </c>
      <c r="E11" s="56">
        <v>1.5</v>
      </c>
      <c r="F11" s="77">
        <v>2</v>
      </c>
      <c r="G11" s="21">
        <f t="shared" si="2"/>
        <v>111871.01363409999</v>
      </c>
      <c r="H11" s="21">
        <f t="shared" si="3"/>
        <v>114116.6125</v>
      </c>
      <c r="I11" s="21">
        <f t="shared" si="4"/>
        <v>119101.6</v>
      </c>
      <c r="J11" s="43">
        <f t="shared" si="5"/>
        <v>3232.9548299999997</v>
      </c>
      <c r="K11" s="44">
        <f t="shared" si="6"/>
        <v>3276.0749999999998</v>
      </c>
      <c r="L11" s="45">
        <f t="shared" si="7"/>
        <v>3370.7999999999997</v>
      </c>
      <c r="M11" s="43">
        <f t="shared" si="8"/>
        <v>4105.8526340999997</v>
      </c>
      <c r="N11" s="44">
        <f t="shared" si="9"/>
        <v>4914.1124999999993</v>
      </c>
      <c r="O11" s="45">
        <f t="shared" si="10"/>
        <v>6741.5999999999995</v>
      </c>
      <c r="P11" s="39" t="s">
        <v>51</v>
      </c>
      <c r="Q11" s="39"/>
      <c r="R11" s="39"/>
    </row>
    <row r="12" spans="1:18" x14ac:dyDescent="0.4">
      <c r="A12" s="8">
        <v>4</v>
      </c>
      <c r="B12" s="5">
        <v>44340</v>
      </c>
      <c r="C12" s="46">
        <v>1</v>
      </c>
      <c r="D12" s="55">
        <v>1.27</v>
      </c>
      <c r="E12" s="56">
        <v>1.5</v>
      </c>
      <c r="F12" s="96">
        <v>2</v>
      </c>
      <c r="G12" s="21">
        <f t="shared" si="2"/>
        <v>116133.29925355921</v>
      </c>
      <c r="H12" s="21">
        <f t="shared" si="3"/>
        <v>119251.8600625</v>
      </c>
      <c r="I12" s="21">
        <f t="shared" si="4"/>
        <v>126247.69600000001</v>
      </c>
      <c r="J12" s="43">
        <f t="shared" si="5"/>
        <v>3356.1304090229996</v>
      </c>
      <c r="K12" s="44">
        <f t="shared" si="6"/>
        <v>3423.4983750000001</v>
      </c>
      <c r="L12" s="45">
        <f t="shared" si="7"/>
        <v>3573.0480000000002</v>
      </c>
      <c r="M12" s="43">
        <f t="shared" si="8"/>
        <v>4262.2856194592096</v>
      </c>
      <c r="N12" s="44">
        <f t="shared" si="9"/>
        <v>5135.2475625000006</v>
      </c>
      <c r="O12" s="45">
        <f t="shared" si="10"/>
        <v>7146.0960000000005</v>
      </c>
      <c r="P12" s="39" t="s">
        <v>54</v>
      </c>
      <c r="Q12" s="39"/>
      <c r="R12" s="39"/>
    </row>
    <row r="13" spans="1:18" x14ac:dyDescent="0.4">
      <c r="A13" s="8">
        <v>5</v>
      </c>
      <c r="B13" s="5">
        <v>44343</v>
      </c>
      <c r="C13" s="46">
        <v>1</v>
      </c>
      <c r="D13" s="55">
        <v>1.27</v>
      </c>
      <c r="E13" s="56">
        <v>1.5</v>
      </c>
      <c r="F13" s="96">
        <v>2</v>
      </c>
      <c r="G13" s="21">
        <f t="shared" si="2"/>
        <v>120557.97795511982</v>
      </c>
      <c r="H13" s="21">
        <f t="shared" si="3"/>
        <v>124618.19376531249</v>
      </c>
      <c r="I13" s="21">
        <f t="shared" si="4"/>
        <v>133822.55776000003</v>
      </c>
      <c r="J13" s="43">
        <f t="shared" ref="J13:J58" si="11">IF(G12="","",G12*0.03)</f>
        <v>3483.998977606776</v>
      </c>
      <c r="K13" s="44">
        <f t="shared" ref="K13:K58" si="12">IF(H12="","",H12*0.03)</f>
        <v>3577.5558018749998</v>
      </c>
      <c r="L13" s="45">
        <f t="shared" ref="L13:L58" si="13">IF(I12="","",I12*0.03)</f>
        <v>3787.4308800000003</v>
      </c>
      <c r="M13" s="43">
        <f t="shared" ref="M13:M58" si="14">IF(D13="","",J13*D13)</f>
        <v>4424.6787015606051</v>
      </c>
      <c r="N13" s="44">
        <f t="shared" ref="N13:N58" si="15">IF(E13="","",K13*E13)</f>
        <v>5366.3337028124997</v>
      </c>
      <c r="O13" s="45">
        <f t="shared" ref="O13:O58" si="16">IF(F13="","",L13*F13)</f>
        <v>7574.8617600000007</v>
      </c>
      <c r="P13" s="39"/>
      <c r="Q13" s="39"/>
      <c r="R13" s="39"/>
    </row>
    <row r="14" spans="1:18" x14ac:dyDescent="0.4">
      <c r="A14" s="8">
        <v>6</v>
      </c>
      <c r="B14" s="5">
        <v>44347</v>
      </c>
      <c r="C14" s="46">
        <v>1</v>
      </c>
      <c r="D14" s="55">
        <v>1.27</v>
      </c>
      <c r="E14" s="56">
        <v>1.5</v>
      </c>
      <c r="F14" s="57">
        <v>2</v>
      </c>
      <c r="G14" s="21">
        <f t="shared" si="2"/>
        <v>125151.23691520988</v>
      </c>
      <c r="H14" s="21">
        <f t="shared" si="3"/>
        <v>130226.01248475155</v>
      </c>
      <c r="I14" s="21">
        <f t="shared" si="4"/>
        <v>141851.91122560002</v>
      </c>
      <c r="J14" s="43">
        <f t="shared" si="11"/>
        <v>3616.7393386535941</v>
      </c>
      <c r="K14" s="44">
        <f t="shared" si="12"/>
        <v>3738.5458129593744</v>
      </c>
      <c r="L14" s="45">
        <f t="shared" si="13"/>
        <v>4014.6767328000005</v>
      </c>
      <c r="M14" s="43">
        <f t="shared" si="14"/>
        <v>4593.2589600900646</v>
      </c>
      <c r="N14" s="44">
        <f t="shared" si="15"/>
        <v>5607.8187194390612</v>
      </c>
      <c r="O14" s="45">
        <f t="shared" si="16"/>
        <v>8029.3534656000011</v>
      </c>
      <c r="P14" s="39"/>
      <c r="Q14" s="39"/>
      <c r="R14" s="39"/>
    </row>
    <row r="15" spans="1:18" x14ac:dyDescent="0.4">
      <c r="A15" s="8">
        <v>7</v>
      </c>
      <c r="B15" s="5">
        <v>44347</v>
      </c>
      <c r="C15" s="46">
        <v>1</v>
      </c>
      <c r="D15" s="55">
        <v>1.27</v>
      </c>
      <c r="E15" s="56">
        <v>1.5</v>
      </c>
      <c r="F15" s="57">
        <v>2</v>
      </c>
      <c r="G15" s="21">
        <f t="shared" si="2"/>
        <v>129919.49904167937</v>
      </c>
      <c r="H15" s="21">
        <f t="shared" si="3"/>
        <v>136086.18304656536</v>
      </c>
      <c r="I15" s="21">
        <f t="shared" si="4"/>
        <v>150363.02589913603</v>
      </c>
      <c r="J15" s="43">
        <f t="shared" si="11"/>
        <v>3754.5371074562963</v>
      </c>
      <c r="K15" s="44">
        <f t="shared" si="12"/>
        <v>3906.7803745425463</v>
      </c>
      <c r="L15" s="45">
        <f t="shared" si="13"/>
        <v>4255.5573367680008</v>
      </c>
      <c r="M15" s="43">
        <f t="shared" si="14"/>
        <v>4768.2621264694963</v>
      </c>
      <c r="N15" s="44">
        <f t="shared" si="15"/>
        <v>5860.1705618138194</v>
      </c>
      <c r="O15" s="45">
        <f t="shared" si="16"/>
        <v>8511.1146735360016</v>
      </c>
      <c r="P15" s="39" t="s">
        <v>50</v>
      </c>
      <c r="Q15" s="39"/>
      <c r="R15" s="39"/>
    </row>
    <row r="16" spans="1:18" x14ac:dyDescent="0.4">
      <c r="A16" s="8">
        <v>8</v>
      </c>
      <c r="B16" s="5">
        <v>44347</v>
      </c>
      <c r="C16" s="46">
        <v>1</v>
      </c>
      <c r="D16" s="55">
        <v>-1</v>
      </c>
      <c r="E16" s="56">
        <v>-1</v>
      </c>
      <c r="F16" s="57">
        <v>-1</v>
      </c>
      <c r="G16" s="21">
        <f t="shared" si="2"/>
        <v>126021.91407042899</v>
      </c>
      <c r="H16" s="21">
        <f t="shared" si="3"/>
        <v>132003.59755516841</v>
      </c>
      <c r="I16" s="21">
        <f t="shared" si="4"/>
        <v>145852.13512216194</v>
      </c>
      <c r="J16" s="43">
        <f t="shared" si="11"/>
        <v>3897.5849712503809</v>
      </c>
      <c r="K16" s="44">
        <f t="shared" si="12"/>
        <v>4082.5854913969606</v>
      </c>
      <c r="L16" s="45">
        <f t="shared" si="13"/>
        <v>4510.8907769740808</v>
      </c>
      <c r="M16" s="43">
        <f t="shared" si="14"/>
        <v>-3897.5849712503809</v>
      </c>
      <c r="N16" s="44">
        <f t="shared" si="15"/>
        <v>-4082.5854913969606</v>
      </c>
      <c r="O16" s="45">
        <f t="shared" si="16"/>
        <v>-4510.8907769740808</v>
      </c>
      <c r="P16" s="39" t="s">
        <v>51</v>
      </c>
      <c r="Q16" s="39"/>
      <c r="R16" s="39"/>
    </row>
    <row r="17" spans="1:18" x14ac:dyDescent="0.4">
      <c r="A17" s="8">
        <v>9</v>
      </c>
      <c r="B17" s="5">
        <v>44349</v>
      </c>
      <c r="C17" s="46">
        <v>1</v>
      </c>
      <c r="D17" s="55">
        <v>1.27</v>
      </c>
      <c r="E17" s="56">
        <v>1.5</v>
      </c>
      <c r="F17" s="96">
        <v>2</v>
      </c>
      <c r="G17" s="21">
        <f t="shared" si="2"/>
        <v>130823.34899651233</v>
      </c>
      <c r="H17" s="21">
        <f t="shared" si="3"/>
        <v>137943.75944515099</v>
      </c>
      <c r="I17" s="21">
        <f t="shared" si="4"/>
        <v>154603.26322949165</v>
      </c>
      <c r="J17" s="43">
        <f t="shared" si="11"/>
        <v>3780.6574221128694</v>
      </c>
      <c r="K17" s="44">
        <f t="shared" si="12"/>
        <v>3960.1079266550523</v>
      </c>
      <c r="L17" s="45">
        <f t="shared" si="13"/>
        <v>4375.564053664858</v>
      </c>
      <c r="M17" s="43">
        <f t="shared" si="14"/>
        <v>4801.4349260833442</v>
      </c>
      <c r="N17" s="44">
        <f t="shared" si="15"/>
        <v>5940.1618899825789</v>
      </c>
      <c r="O17" s="45">
        <f t="shared" si="16"/>
        <v>8751.1281073297159</v>
      </c>
      <c r="P17" s="39"/>
      <c r="Q17" s="39"/>
      <c r="R17" s="39"/>
    </row>
    <row r="18" spans="1:18" x14ac:dyDescent="0.4">
      <c r="A18" s="8">
        <v>10</v>
      </c>
      <c r="B18" s="5">
        <v>44350</v>
      </c>
      <c r="C18" s="46">
        <v>1</v>
      </c>
      <c r="D18" s="55">
        <v>0</v>
      </c>
      <c r="E18" s="56">
        <v>0</v>
      </c>
      <c r="F18" s="57">
        <v>0</v>
      </c>
      <c r="G18" s="21">
        <f t="shared" si="2"/>
        <v>130823.34899651233</v>
      </c>
      <c r="H18" s="21">
        <f t="shared" si="3"/>
        <v>137943.75944515099</v>
      </c>
      <c r="I18" s="21">
        <f t="shared" si="4"/>
        <v>154603.26322949165</v>
      </c>
      <c r="J18" s="43">
        <f t="shared" si="11"/>
        <v>3924.7004698953697</v>
      </c>
      <c r="K18" s="44">
        <f t="shared" si="12"/>
        <v>4138.3127833545295</v>
      </c>
      <c r="L18" s="45">
        <f t="shared" si="13"/>
        <v>4638.0978968847494</v>
      </c>
      <c r="M18" s="43">
        <f t="shared" si="14"/>
        <v>0</v>
      </c>
      <c r="N18" s="44">
        <f t="shared" si="15"/>
        <v>0</v>
      </c>
      <c r="O18" s="45">
        <f t="shared" si="16"/>
        <v>0</v>
      </c>
      <c r="P18" s="39"/>
      <c r="Q18" s="39"/>
      <c r="R18" s="39"/>
    </row>
    <row r="19" spans="1:18" x14ac:dyDescent="0.4">
      <c r="A19" s="8">
        <v>11</v>
      </c>
      <c r="B19" s="5">
        <v>44354</v>
      </c>
      <c r="C19" s="46">
        <v>1</v>
      </c>
      <c r="D19" s="55">
        <v>1.27</v>
      </c>
      <c r="E19" s="56">
        <v>1.5</v>
      </c>
      <c r="F19" s="57">
        <v>2</v>
      </c>
      <c r="G19" s="21">
        <f t="shared" si="2"/>
        <v>135807.71859327945</v>
      </c>
      <c r="H19" s="21">
        <f t="shared" si="3"/>
        <v>144151.22862018278</v>
      </c>
      <c r="I19" s="21">
        <f t="shared" si="4"/>
        <v>163879.45902326115</v>
      </c>
      <c r="J19" s="43">
        <f t="shared" si="11"/>
        <v>3924.7004698953697</v>
      </c>
      <c r="K19" s="44">
        <f t="shared" si="12"/>
        <v>4138.3127833545295</v>
      </c>
      <c r="L19" s="45">
        <f t="shared" si="13"/>
        <v>4638.0978968847494</v>
      </c>
      <c r="M19" s="43">
        <f t="shared" si="14"/>
        <v>4984.3695967671192</v>
      </c>
      <c r="N19" s="44">
        <f t="shared" si="15"/>
        <v>6207.4691750317943</v>
      </c>
      <c r="O19" s="45">
        <f t="shared" si="16"/>
        <v>9276.1957937694988</v>
      </c>
      <c r="P19" s="39"/>
      <c r="Q19" s="39"/>
      <c r="R19" s="39"/>
    </row>
    <row r="20" spans="1:18" x14ac:dyDescent="0.4">
      <c r="A20" s="8">
        <v>12</v>
      </c>
      <c r="B20" s="5">
        <v>44357</v>
      </c>
      <c r="C20" s="46">
        <v>2</v>
      </c>
      <c r="D20" s="55">
        <v>-1</v>
      </c>
      <c r="E20" s="56">
        <v>-1</v>
      </c>
      <c r="F20" s="57">
        <v>-1</v>
      </c>
      <c r="G20" s="21">
        <f t="shared" si="2"/>
        <v>131733.48703548106</v>
      </c>
      <c r="H20" s="21">
        <f t="shared" si="3"/>
        <v>139826.6917615773</v>
      </c>
      <c r="I20" s="21">
        <f t="shared" si="4"/>
        <v>158963.07525256331</v>
      </c>
      <c r="J20" s="43">
        <f t="shared" si="11"/>
        <v>4074.2315577983836</v>
      </c>
      <c r="K20" s="44">
        <f t="shared" si="12"/>
        <v>4324.5368586054828</v>
      </c>
      <c r="L20" s="45">
        <f t="shared" si="13"/>
        <v>4916.3837706978347</v>
      </c>
      <c r="M20" s="43">
        <f t="shared" si="14"/>
        <v>-4074.2315577983836</v>
      </c>
      <c r="N20" s="44">
        <f t="shared" si="15"/>
        <v>-4324.5368586054828</v>
      </c>
      <c r="O20" s="45">
        <f t="shared" si="16"/>
        <v>-4916.3837706978347</v>
      </c>
      <c r="P20" s="39"/>
      <c r="Q20" s="39"/>
      <c r="R20" s="39"/>
    </row>
    <row r="21" spans="1:18" x14ac:dyDescent="0.4">
      <c r="A21" s="8">
        <v>13</v>
      </c>
      <c r="B21" s="5">
        <v>44358</v>
      </c>
      <c r="C21" s="46">
        <v>2</v>
      </c>
      <c r="D21" s="55">
        <v>1.27</v>
      </c>
      <c r="E21" s="56">
        <v>1.5</v>
      </c>
      <c r="F21" s="57">
        <v>-1</v>
      </c>
      <c r="G21" s="21">
        <f t="shared" si="2"/>
        <v>136752.53289153287</v>
      </c>
      <c r="H21" s="21">
        <f t="shared" si="3"/>
        <v>146118.89289084828</v>
      </c>
      <c r="I21" s="21">
        <f t="shared" si="4"/>
        <v>154194.18299498642</v>
      </c>
      <c r="J21" s="43">
        <f t="shared" si="11"/>
        <v>3952.0046110644316</v>
      </c>
      <c r="K21" s="44">
        <f t="shared" si="12"/>
        <v>4194.800752847319</v>
      </c>
      <c r="L21" s="45">
        <f t="shared" si="13"/>
        <v>4768.8922575768993</v>
      </c>
      <c r="M21" s="43">
        <f t="shared" si="14"/>
        <v>5019.0458560518282</v>
      </c>
      <c r="N21" s="44">
        <f t="shared" si="15"/>
        <v>6292.2011292709785</v>
      </c>
      <c r="O21" s="45">
        <f t="shared" si="16"/>
        <v>-4768.8922575768993</v>
      </c>
      <c r="P21" s="39"/>
      <c r="Q21" s="39"/>
      <c r="R21" s="39"/>
    </row>
    <row r="22" spans="1:18" x14ac:dyDescent="0.4">
      <c r="A22" s="8">
        <v>14</v>
      </c>
      <c r="B22" s="5">
        <v>44361</v>
      </c>
      <c r="C22" s="46">
        <v>1</v>
      </c>
      <c r="D22" s="55">
        <v>1.27</v>
      </c>
      <c r="E22" s="56">
        <v>1.5</v>
      </c>
      <c r="F22" s="57">
        <v>2</v>
      </c>
      <c r="G22" s="21">
        <f t="shared" si="2"/>
        <v>141962.80439470027</v>
      </c>
      <c r="H22" s="21">
        <f t="shared" si="3"/>
        <v>152694.24307093644</v>
      </c>
      <c r="I22" s="21">
        <f t="shared" si="4"/>
        <v>163445.83397468561</v>
      </c>
      <c r="J22" s="43">
        <f t="shared" si="11"/>
        <v>4102.5759867459856</v>
      </c>
      <c r="K22" s="44">
        <f t="shared" si="12"/>
        <v>4383.5667867254479</v>
      </c>
      <c r="L22" s="45">
        <f t="shared" si="13"/>
        <v>4625.8254898495925</v>
      </c>
      <c r="M22" s="43">
        <f t="shared" si="14"/>
        <v>5210.2715031674015</v>
      </c>
      <c r="N22" s="44">
        <f t="shared" si="15"/>
        <v>6575.3501800881713</v>
      </c>
      <c r="O22" s="45">
        <f t="shared" si="16"/>
        <v>9251.650979699185</v>
      </c>
      <c r="P22" s="39"/>
      <c r="Q22" s="39"/>
      <c r="R22" s="39"/>
    </row>
    <row r="23" spans="1:18" x14ac:dyDescent="0.4">
      <c r="A23" s="8">
        <v>15</v>
      </c>
      <c r="B23" s="5">
        <v>44361</v>
      </c>
      <c r="C23" s="46">
        <v>1</v>
      </c>
      <c r="D23" s="55">
        <v>1.27</v>
      </c>
      <c r="E23" s="56">
        <v>1.5</v>
      </c>
      <c r="F23" s="96">
        <v>2</v>
      </c>
      <c r="G23" s="21">
        <f t="shared" si="2"/>
        <v>147371.58724213834</v>
      </c>
      <c r="H23" s="21">
        <f t="shared" si="3"/>
        <v>159565.48400912859</v>
      </c>
      <c r="I23" s="21">
        <f t="shared" si="4"/>
        <v>173252.58401316675</v>
      </c>
      <c r="J23" s="43">
        <f t="shared" si="11"/>
        <v>4258.8841318410077</v>
      </c>
      <c r="K23" s="44">
        <f t="shared" si="12"/>
        <v>4580.8272921280932</v>
      </c>
      <c r="L23" s="45">
        <f t="shared" si="13"/>
        <v>4903.3750192405678</v>
      </c>
      <c r="M23" s="43">
        <f t="shared" si="14"/>
        <v>5408.7828474380794</v>
      </c>
      <c r="N23" s="44">
        <f t="shared" si="15"/>
        <v>6871.2409381921398</v>
      </c>
      <c r="O23" s="45">
        <f t="shared" si="16"/>
        <v>9806.7500384811356</v>
      </c>
      <c r="P23" s="39" t="s">
        <v>53</v>
      </c>
      <c r="Q23" s="39"/>
      <c r="R23" s="39"/>
    </row>
    <row r="24" spans="1:18" x14ac:dyDescent="0.4">
      <c r="A24" s="8">
        <v>16</v>
      </c>
      <c r="B24" s="5">
        <v>44362</v>
      </c>
      <c r="C24" s="46">
        <v>2</v>
      </c>
      <c r="D24" s="55">
        <v>-1</v>
      </c>
      <c r="E24" s="56">
        <v>-1</v>
      </c>
      <c r="F24" s="57">
        <v>-1</v>
      </c>
      <c r="G24" s="21">
        <f t="shared" si="2"/>
        <v>142950.43962487418</v>
      </c>
      <c r="H24" s="21">
        <f t="shared" si="3"/>
        <v>154778.51948885474</v>
      </c>
      <c r="I24" s="21">
        <f t="shared" si="4"/>
        <v>168055.00649277176</v>
      </c>
      <c r="J24" s="43">
        <f t="shared" si="11"/>
        <v>4421.1476172641496</v>
      </c>
      <c r="K24" s="44">
        <f t="shared" si="12"/>
        <v>4786.9645202738575</v>
      </c>
      <c r="L24" s="45">
        <f t="shared" si="13"/>
        <v>5197.5775203950025</v>
      </c>
      <c r="M24" s="43">
        <f t="shared" si="14"/>
        <v>-4421.1476172641496</v>
      </c>
      <c r="N24" s="44">
        <f t="shared" si="15"/>
        <v>-4786.9645202738575</v>
      </c>
      <c r="O24" s="45">
        <f t="shared" si="16"/>
        <v>-5197.5775203950025</v>
      </c>
      <c r="P24" s="39"/>
      <c r="Q24" s="39"/>
      <c r="R24" s="39"/>
    </row>
    <row r="25" spans="1:18" x14ac:dyDescent="0.4">
      <c r="A25" s="8">
        <v>17</v>
      </c>
      <c r="B25" s="5">
        <v>44370</v>
      </c>
      <c r="C25" s="46">
        <v>1</v>
      </c>
      <c r="D25" s="55">
        <v>1.27</v>
      </c>
      <c r="E25" s="56">
        <v>1.5</v>
      </c>
      <c r="F25" s="57">
        <v>-1</v>
      </c>
      <c r="G25" s="21">
        <f t="shared" si="2"/>
        <v>148396.85137458189</v>
      </c>
      <c r="H25" s="21">
        <f t="shared" si="3"/>
        <v>161743.55286585321</v>
      </c>
      <c r="I25" s="21">
        <f t="shared" si="4"/>
        <v>163013.35629798862</v>
      </c>
      <c r="J25" s="43">
        <f t="shared" si="11"/>
        <v>4288.5131887462258</v>
      </c>
      <c r="K25" s="44">
        <f t="shared" si="12"/>
        <v>4643.3555846656418</v>
      </c>
      <c r="L25" s="45">
        <f t="shared" si="13"/>
        <v>5041.650194783153</v>
      </c>
      <c r="M25" s="43">
        <f t="shared" si="14"/>
        <v>5446.4117497077068</v>
      </c>
      <c r="N25" s="44">
        <f t="shared" si="15"/>
        <v>6965.0333769984627</v>
      </c>
      <c r="O25" s="45">
        <f t="shared" si="16"/>
        <v>-5041.650194783153</v>
      </c>
      <c r="P25" s="39"/>
      <c r="Q25" s="39"/>
      <c r="R25" s="39"/>
    </row>
    <row r="26" spans="1:18" x14ac:dyDescent="0.4">
      <c r="A26" s="8">
        <v>18</v>
      </c>
      <c r="B26" s="5">
        <v>44370</v>
      </c>
      <c r="C26" s="46">
        <v>1</v>
      </c>
      <c r="D26" s="55">
        <v>1.27</v>
      </c>
      <c r="E26" s="56">
        <v>1.5</v>
      </c>
      <c r="F26" s="57">
        <v>2</v>
      </c>
      <c r="G26" s="21">
        <f t="shared" si="2"/>
        <v>154050.77141195346</v>
      </c>
      <c r="H26" s="21">
        <f t="shared" si="3"/>
        <v>169022.0127448166</v>
      </c>
      <c r="I26" s="21">
        <f t="shared" si="4"/>
        <v>172794.15767586793</v>
      </c>
      <c r="J26" s="43">
        <f t="shared" si="11"/>
        <v>4451.9055412374564</v>
      </c>
      <c r="K26" s="44">
        <f t="shared" si="12"/>
        <v>4852.3065859755961</v>
      </c>
      <c r="L26" s="45">
        <f t="shared" si="13"/>
        <v>4890.4006889396587</v>
      </c>
      <c r="M26" s="43">
        <f t="shared" si="14"/>
        <v>5653.9200373715694</v>
      </c>
      <c r="N26" s="44">
        <f t="shared" si="15"/>
        <v>7278.4598789633947</v>
      </c>
      <c r="O26" s="45">
        <f t="shared" si="16"/>
        <v>9780.8013778793174</v>
      </c>
      <c r="P26" s="39"/>
      <c r="Q26" s="39"/>
      <c r="R26" s="39"/>
    </row>
    <row r="27" spans="1:18" x14ac:dyDescent="0.4">
      <c r="A27" s="8">
        <v>19</v>
      </c>
      <c r="B27" s="5">
        <v>44371</v>
      </c>
      <c r="C27" s="46">
        <v>1</v>
      </c>
      <c r="D27" s="55">
        <v>1.27</v>
      </c>
      <c r="E27" s="56">
        <v>1.5</v>
      </c>
      <c r="F27" s="57">
        <v>2</v>
      </c>
      <c r="G27" s="21">
        <f t="shared" si="2"/>
        <v>159920.10580274891</v>
      </c>
      <c r="H27" s="21">
        <f t="shared" si="3"/>
        <v>176628.00331833336</v>
      </c>
      <c r="I27" s="21">
        <f t="shared" si="4"/>
        <v>183161.80713642002</v>
      </c>
      <c r="J27" s="43">
        <f t="shared" si="11"/>
        <v>4621.5231423586038</v>
      </c>
      <c r="K27" s="44">
        <f t="shared" si="12"/>
        <v>5070.6603823444975</v>
      </c>
      <c r="L27" s="45">
        <f t="shared" si="13"/>
        <v>5183.8247302760374</v>
      </c>
      <c r="M27" s="43">
        <f t="shared" si="14"/>
        <v>5869.3343907954268</v>
      </c>
      <c r="N27" s="44">
        <f t="shared" si="15"/>
        <v>7605.9905735167467</v>
      </c>
      <c r="O27" s="45">
        <f t="shared" si="16"/>
        <v>10367.649460552075</v>
      </c>
      <c r="P27" s="39" t="s">
        <v>50</v>
      </c>
      <c r="Q27" s="39"/>
      <c r="R27" s="39"/>
    </row>
    <row r="28" spans="1:18" x14ac:dyDescent="0.4">
      <c r="A28" s="8">
        <v>20</v>
      </c>
      <c r="B28" s="5">
        <v>44372</v>
      </c>
      <c r="C28" s="46">
        <v>1</v>
      </c>
      <c r="D28" s="55">
        <v>0</v>
      </c>
      <c r="E28" s="56">
        <v>0</v>
      </c>
      <c r="F28" s="57">
        <v>0</v>
      </c>
      <c r="G28" s="21">
        <f t="shared" si="2"/>
        <v>159920.10580274891</v>
      </c>
      <c r="H28" s="21">
        <f t="shared" si="3"/>
        <v>176628.00331833336</v>
      </c>
      <c r="I28" s="21">
        <f t="shared" si="4"/>
        <v>183161.80713642002</v>
      </c>
      <c r="J28" s="43">
        <f t="shared" si="11"/>
        <v>4797.6031740824674</v>
      </c>
      <c r="K28" s="44">
        <f t="shared" si="12"/>
        <v>5298.8400995500006</v>
      </c>
      <c r="L28" s="45">
        <f t="shared" si="13"/>
        <v>5494.8542140926002</v>
      </c>
      <c r="M28" s="43">
        <f t="shared" si="14"/>
        <v>0</v>
      </c>
      <c r="N28" s="44">
        <f t="shared" si="15"/>
        <v>0</v>
      </c>
      <c r="O28" s="45">
        <f t="shared" si="16"/>
        <v>0</v>
      </c>
      <c r="P28" s="39"/>
      <c r="Q28" s="39"/>
      <c r="R28" s="39"/>
    </row>
    <row r="29" spans="1:18" x14ac:dyDescent="0.4">
      <c r="A29" s="8">
        <v>21</v>
      </c>
      <c r="B29" s="5">
        <v>44377</v>
      </c>
      <c r="C29" s="46">
        <v>1</v>
      </c>
      <c r="D29" s="55">
        <v>-1</v>
      </c>
      <c r="E29" s="56">
        <v>-1</v>
      </c>
      <c r="F29" s="77">
        <v>-1</v>
      </c>
      <c r="G29" s="21">
        <f t="shared" si="2"/>
        <v>155122.50262866644</v>
      </c>
      <c r="H29" s="21">
        <f t="shared" si="3"/>
        <v>171329.16321878336</v>
      </c>
      <c r="I29" s="21">
        <f t="shared" si="4"/>
        <v>177666.95292232741</v>
      </c>
      <c r="J29" s="43">
        <f t="shared" si="11"/>
        <v>4797.6031740824674</v>
      </c>
      <c r="K29" s="44">
        <f t="shared" si="12"/>
        <v>5298.8400995500006</v>
      </c>
      <c r="L29" s="45">
        <f t="shared" si="13"/>
        <v>5494.8542140926002</v>
      </c>
      <c r="M29" s="43">
        <f t="shared" si="14"/>
        <v>-4797.6031740824674</v>
      </c>
      <c r="N29" s="44">
        <f t="shared" si="15"/>
        <v>-5298.8400995500006</v>
      </c>
      <c r="O29" s="45">
        <f t="shared" si="16"/>
        <v>-5494.8542140926002</v>
      </c>
      <c r="P29" s="39"/>
      <c r="Q29" s="39"/>
      <c r="R29" s="39"/>
    </row>
    <row r="30" spans="1:18" x14ac:dyDescent="0.4">
      <c r="A30" s="8">
        <v>22</v>
      </c>
      <c r="B30" s="5">
        <v>44377</v>
      </c>
      <c r="C30" s="46">
        <v>1</v>
      </c>
      <c r="D30" s="55">
        <v>0</v>
      </c>
      <c r="E30" s="56">
        <v>0</v>
      </c>
      <c r="F30" s="77">
        <v>0</v>
      </c>
      <c r="G30" s="21">
        <f t="shared" si="2"/>
        <v>155122.50262866644</v>
      </c>
      <c r="H30" s="21">
        <f t="shared" si="3"/>
        <v>171329.16321878336</v>
      </c>
      <c r="I30" s="21">
        <f t="shared" si="4"/>
        <v>177666.95292232741</v>
      </c>
      <c r="J30" s="43">
        <f t="shared" si="11"/>
        <v>4653.6750788599929</v>
      </c>
      <c r="K30" s="44">
        <f t="shared" si="12"/>
        <v>5139.8748965635004</v>
      </c>
      <c r="L30" s="45">
        <f t="shared" si="13"/>
        <v>5330.0085876698222</v>
      </c>
      <c r="M30" s="43">
        <f t="shared" si="14"/>
        <v>0</v>
      </c>
      <c r="N30" s="44">
        <f t="shared" si="15"/>
        <v>0</v>
      </c>
      <c r="O30" s="45">
        <f t="shared" si="16"/>
        <v>0</v>
      </c>
      <c r="P30" s="39"/>
      <c r="Q30" s="39"/>
      <c r="R30" s="39"/>
    </row>
    <row r="31" spans="1:18" x14ac:dyDescent="0.4">
      <c r="A31" s="8">
        <v>23</v>
      </c>
      <c r="B31" s="5">
        <v>44378</v>
      </c>
      <c r="C31" s="46">
        <v>1</v>
      </c>
      <c r="D31" s="55">
        <v>1.27</v>
      </c>
      <c r="E31" s="56">
        <v>1.5</v>
      </c>
      <c r="F31" s="57">
        <v>2</v>
      </c>
      <c r="G31" s="21">
        <f t="shared" si="2"/>
        <v>161032.66997881862</v>
      </c>
      <c r="H31" s="21">
        <f t="shared" si="3"/>
        <v>179038.9755636286</v>
      </c>
      <c r="I31" s="21">
        <f t="shared" si="4"/>
        <v>188326.97009766707</v>
      </c>
      <c r="J31" s="43">
        <f t="shared" si="11"/>
        <v>4653.6750788599929</v>
      </c>
      <c r="K31" s="44">
        <f t="shared" si="12"/>
        <v>5139.8748965635004</v>
      </c>
      <c r="L31" s="45">
        <f t="shared" si="13"/>
        <v>5330.0085876698222</v>
      </c>
      <c r="M31" s="43">
        <f t="shared" si="14"/>
        <v>5910.1673501521909</v>
      </c>
      <c r="N31" s="44">
        <f t="shared" si="15"/>
        <v>7709.8123448452507</v>
      </c>
      <c r="O31" s="45">
        <f t="shared" si="16"/>
        <v>10660.017175339644</v>
      </c>
      <c r="P31" s="39"/>
      <c r="Q31" s="39"/>
      <c r="R31" s="39"/>
    </row>
    <row r="32" spans="1:18" x14ac:dyDescent="0.4">
      <c r="A32" s="8">
        <v>24</v>
      </c>
      <c r="B32" s="5">
        <v>44378</v>
      </c>
      <c r="C32" s="46">
        <v>2</v>
      </c>
      <c r="D32" s="55">
        <v>1.27</v>
      </c>
      <c r="E32" s="56">
        <v>1.5</v>
      </c>
      <c r="F32" s="96">
        <v>2</v>
      </c>
      <c r="G32" s="21">
        <f t="shared" si="2"/>
        <v>167168.01470501162</v>
      </c>
      <c r="H32" s="21">
        <f t="shared" si="3"/>
        <v>187095.72946399188</v>
      </c>
      <c r="I32" s="21">
        <f t="shared" si="4"/>
        <v>199626.5883035271</v>
      </c>
      <c r="J32" s="43">
        <f t="shared" si="11"/>
        <v>4830.9800993645586</v>
      </c>
      <c r="K32" s="44">
        <f t="shared" si="12"/>
        <v>5371.1692669088579</v>
      </c>
      <c r="L32" s="45">
        <f t="shared" si="13"/>
        <v>5649.8091029300122</v>
      </c>
      <c r="M32" s="43">
        <f t="shared" si="14"/>
        <v>6135.3447261929896</v>
      </c>
      <c r="N32" s="44">
        <f t="shared" si="15"/>
        <v>8056.7539003632864</v>
      </c>
      <c r="O32" s="45">
        <f t="shared" si="16"/>
        <v>11299.618205860024</v>
      </c>
      <c r="P32" s="39"/>
      <c r="Q32" s="39"/>
      <c r="R32" s="39"/>
    </row>
    <row r="33" spans="1:18" x14ac:dyDescent="0.4">
      <c r="A33" s="8">
        <v>25</v>
      </c>
      <c r="B33" s="5">
        <v>44378</v>
      </c>
      <c r="C33" s="46">
        <v>2</v>
      </c>
      <c r="D33" s="55">
        <v>1.27</v>
      </c>
      <c r="E33" s="56">
        <v>1.5</v>
      </c>
      <c r="F33" s="57">
        <v>2</v>
      </c>
      <c r="G33" s="21">
        <f t="shared" si="2"/>
        <v>173537.11606527257</v>
      </c>
      <c r="H33" s="21">
        <f t="shared" si="3"/>
        <v>195515.03728987151</v>
      </c>
      <c r="I33" s="21">
        <f t="shared" si="4"/>
        <v>211604.18360173871</v>
      </c>
      <c r="J33" s="43">
        <f t="shared" si="11"/>
        <v>5015.0404411503487</v>
      </c>
      <c r="K33" s="44">
        <f t="shared" si="12"/>
        <v>5612.8718839197563</v>
      </c>
      <c r="L33" s="45">
        <f t="shared" si="13"/>
        <v>5988.7976491058125</v>
      </c>
      <c r="M33" s="43">
        <f t="shared" si="14"/>
        <v>6369.1013602609428</v>
      </c>
      <c r="N33" s="44">
        <f t="shared" si="15"/>
        <v>8419.307825879634</v>
      </c>
      <c r="O33" s="45">
        <f t="shared" si="16"/>
        <v>11977.595298211625</v>
      </c>
      <c r="P33" s="39" t="s">
        <v>50</v>
      </c>
      <c r="Q33" s="39"/>
      <c r="R33" s="39"/>
    </row>
    <row r="34" spans="1:18" x14ac:dyDescent="0.4">
      <c r="A34" s="8">
        <v>26</v>
      </c>
      <c r="B34" s="5">
        <v>44379</v>
      </c>
      <c r="C34" s="46">
        <v>1</v>
      </c>
      <c r="D34" s="55">
        <v>1.27</v>
      </c>
      <c r="E34" s="56">
        <v>1.5</v>
      </c>
      <c r="F34" s="77">
        <v>2</v>
      </c>
      <c r="G34" s="21">
        <f t="shared" si="2"/>
        <v>180148.88018735946</v>
      </c>
      <c r="H34" s="21">
        <f t="shared" si="3"/>
        <v>204313.21396791574</v>
      </c>
      <c r="I34" s="21">
        <f t="shared" si="4"/>
        <v>224300.43461784304</v>
      </c>
      <c r="J34" s="43">
        <f t="shared" si="11"/>
        <v>5206.1134819581766</v>
      </c>
      <c r="K34" s="44">
        <f t="shared" si="12"/>
        <v>5865.4511186961454</v>
      </c>
      <c r="L34" s="45">
        <f t="shared" si="13"/>
        <v>6348.1255080521614</v>
      </c>
      <c r="M34" s="43">
        <f t="shared" si="14"/>
        <v>6611.7641220868845</v>
      </c>
      <c r="N34" s="44">
        <f t="shared" si="15"/>
        <v>8798.1766780442176</v>
      </c>
      <c r="O34" s="45">
        <f t="shared" si="16"/>
        <v>12696.251016104323</v>
      </c>
      <c r="P34" s="39"/>
      <c r="Q34" s="39"/>
      <c r="R34" s="39"/>
    </row>
    <row r="35" spans="1:18" x14ac:dyDescent="0.4">
      <c r="A35" s="8">
        <v>27</v>
      </c>
      <c r="B35" s="5">
        <v>44379</v>
      </c>
      <c r="C35" s="46">
        <v>1</v>
      </c>
      <c r="D35" s="55">
        <v>1.27</v>
      </c>
      <c r="E35" s="56">
        <v>1.5</v>
      </c>
      <c r="F35" s="96">
        <v>2</v>
      </c>
      <c r="G35" s="21">
        <f t="shared" si="2"/>
        <v>187012.55252249786</v>
      </c>
      <c r="H35" s="21">
        <f t="shared" si="3"/>
        <v>213507.30859647194</v>
      </c>
      <c r="I35" s="21">
        <f t="shared" si="4"/>
        <v>237758.46069491364</v>
      </c>
      <c r="J35" s="43">
        <f t="shared" si="11"/>
        <v>5404.4664056207839</v>
      </c>
      <c r="K35" s="44">
        <f t="shared" si="12"/>
        <v>6129.3964190374718</v>
      </c>
      <c r="L35" s="45">
        <f t="shared" si="13"/>
        <v>6729.0130385352913</v>
      </c>
      <c r="M35" s="43">
        <f t="shared" si="14"/>
        <v>6863.6723351383953</v>
      </c>
      <c r="N35" s="44">
        <f t="shared" si="15"/>
        <v>9194.0946285562077</v>
      </c>
      <c r="O35" s="45">
        <f t="shared" si="16"/>
        <v>13458.026077070583</v>
      </c>
      <c r="P35" s="39" t="s">
        <v>50</v>
      </c>
      <c r="Q35" s="39"/>
      <c r="R35" s="39"/>
    </row>
    <row r="36" spans="1:18" x14ac:dyDescent="0.4">
      <c r="A36" s="8">
        <v>28</v>
      </c>
      <c r="B36" s="5">
        <v>44386</v>
      </c>
      <c r="C36" s="46">
        <v>1</v>
      </c>
      <c r="D36" s="55">
        <v>1.27</v>
      </c>
      <c r="E36" s="56">
        <v>1.5</v>
      </c>
      <c r="F36" s="96">
        <v>2</v>
      </c>
      <c r="G36" s="21">
        <f t="shared" si="2"/>
        <v>194137.73077360503</v>
      </c>
      <c r="H36" s="21">
        <f t="shared" si="3"/>
        <v>223115.13748331318</v>
      </c>
      <c r="I36" s="21">
        <f t="shared" si="4"/>
        <v>252023.96833660846</v>
      </c>
      <c r="J36" s="43">
        <f t="shared" si="11"/>
        <v>5610.3765756749353</v>
      </c>
      <c r="K36" s="44">
        <f t="shared" si="12"/>
        <v>6405.2192578941576</v>
      </c>
      <c r="L36" s="45">
        <f t="shared" si="13"/>
        <v>7132.7538208474089</v>
      </c>
      <c r="M36" s="43">
        <f t="shared" si="14"/>
        <v>7125.1782511071679</v>
      </c>
      <c r="N36" s="44">
        <f t="shared" si="15"/>
        <v>9607.8288868412365</v>
      </c>
      <c r="O36" s="45">
        <f t="shared" si="16"/>
        <v>14265.507641694818</v>
      </c>
      <c r="P36" s="39"/>
      <c r="Q36" s="39"/>
      <c r="R36" s="39"/>
    </row>
    <row r="37" spans="1:18" x14ac:dyDescent="0.4">
      <c r="A37" s="8">
        <v>29</v>
      </c>
      <c r="B37" s="5">
        <v>44386</v>
      </c>
      <c r="C37" s="46">
        <v>1</v>
      </c>
      <c r="D37" s="55">
        <v>1.27</v>
      </c>
      <c r="E37" s="56">
        <v>1.5</v>
      </c>
      <c r="F37" s="57">
        <v>2</v>
      </c>
      <c r="G37" s="21">
        <f t="shared" si="2"/>
        <v>201534.37831607938</v>
      </c>
      <c r="H37" s="21">
        <f t="shared" si="3"/>
        <v>233155.31867006229</v>
      </c>
      <c r="I37" s="21">
        <f t="shared" si="4"/>
        <v>267145.40643680497</v>
      </c>
      <c r="J37" s="43">
        <f t="shared" si="11"/>
        <v>5824.1319232081505</v>
      </c>
      <c r="K37" s="44">
        <f t="shared" si="12"/>
        <v>6693.4541244993952</v>
      </c>
      <c r="L37" s="45">
        <f t="shared" si="13"/>
        <v>7560.7190500982533</v>
      </c>
      <c r="M37" s="43">
        <f t="shared" si="14"/>
        <v>7396.6475424743512</v>
      </c>
      <c r="N37" s="44">
        <f t="shared" si="15"/>
        <v>10040.181186749092</v>
      </c>
      <c r="O37" s="45">
        <f t="shared" si="16"/>
        <v>15121.438100196507</v>
      </c>
      <c r="P37" s="39" t="s">
        <v>50</v>
      </c>
      <c r="Q37" s="39"/>
      <c r="R37" s="39"/>
    </row>
    <row r="38" spans="1:18" x14ac:dyDescent="0.4">
      <c r="A38" s="8">
        <v>30</v>
      </c>
      <c r="B38" s="5">
        <v>44389</v>
      </c>
      <c r="C38" s="46">
        <v>2</v>
      </c>
      <c r="D38" s="55">
        <v>1.27</v>
      </c>
      <c r="E38" s="56">
        <v>1.5</v>
      </c>
      <c r="F38" s="96">
        <v>2</v>
      </c>
      <c r="G38" s="21">
        <f t="shared" si="2"/>
        <v>209212.83812992202</v>
      </c>
      <c r="H38" s="21">
        <f t="shared" si="3"/>
        <v>243647.30801021509</v>
      </c>
      <c r="I38" s="21">
        <f t="shared" si="4"/>
        <v>283174.13082301326</v>
      </c>
      <c r="J38" s="43">
        <f t="shared" si="11"/>
        <v>6046.0313494823813</v>
      </c>
      <c r="K38" s="44">
        <f t="shared" si="12"/>
        <v>6994.659560101868</v>
      </c>
      <c r="L38" s="45">
        <f t="shared" si="13"/>
        <v>8014.3621931041489</v>
      </c>
      <c r="M38" s="43">
        <f t="shared" si="14"/>
        <v>7678.4598138426245</v>
      </c>
      <c r="N38" s="44">
        <f t="shared" si="15"/>
        <v>10491.989340152802</v>
      </c>
      <c r="O38" s="45">
        <f t="shared" si="16"/>
        <v>16028.724386208298</v>
      </c>
      <c r="P38" s="39"/>
      <c r="Q38" s="39"/>
      <c r="R38" s="39"/>
    </row>
    <row r="39" spans="1:18" x14ac:dyDescent="0.4">
      <c r="A39" s="8">
        <v>31</v>
      </c>
      <c r="B39" s="5">
        <v>44389</v>
      </c>
      <c r="C39" s="46">
        <v>2</v>
      </c>
      <c r="D39" s="55">
        <v>1.27</v>
      </c>
      <c r="E39" s="58">
        <v>1.5</v>
      </c>
      <c r="F39" s="96">
        <v>2</v>
      </c>
      <c r="G39" s="21">
        <f t="shared" si="2"/>
        <v>217183.84726267206</v>
      </c>
      <c r="H39" s="21">
        <f t="shared" si="3"/>
        <v>254611.43687067478</v>
      </c>
      <c r="I39" s="21">
        <f t="shared" si="4"/>
        <v>300164.57867239404</v>
      </c>
      <c r="J39" s="43">
        <f t="shared" si="11"/>
        <v>6276.3851438976608</v>
      </c>
      <c r="K39" s="44">
        <f t="shared" si="12"/>
        <v>7309.4192403064526</v>
      </c>
      <c r="L39" s="45">
        <f t="shared" si="13"/>
        <v>8495.2239246903973</v>
      </c>
      <c r="M39" s="43">
        <f t="shared" si="14"/>
        <v>7971.0091327500295</v>
      </c>
      <c r="N39" s="44">
        <f t="shared" si="15"/>
        <v>10964.128860459679</v>
      </c>
      <c r="O39" s="45">
        <f t="shared" si="16"/>
        <v>16990.447849380795</v>
      </c>
      <c r="P39" s="39" t="s">
        <v>50</v>
      </c>
      <c r="Q39" s="39"/>
      <c r="R39" s="39"/>
    </row>
    <row r="40" spans="1:18" x14ac:dyDescent="0.4">
      <c r="A40" s="8">
        <v>32</v>
      </c>
      <c r="B40" s="5">
        <v>44389</v>
      </c>
      <c r="C40" s="46">
        <v>2</v>
      </c>
      <c r="D40" s="55">
        <v>1.27</v>
      </c>
      <c r="E40" s="58">
        <v>1.5</v>
      </c>
      <c r="F40" s="57">
        <v>2</v>
      </c>
      <c r="G40" s="21">
        <f t="shared" si="2"/>
        <v>225458.55184337986</v>
      </c>
      <c r="H40" s="21">
        <f t="shared" si="3"/>
        <v>266068.95152985514</v>
      </c>
      <c r="I40" s="21">
        <f t="shared" si="4"/>
        <v>318174.45339273766</v>
      </c>
      <c r="J40" s="43">
        <f t="shared" si="11"/>
        <v>6515.5154178801613</v>
      </c>
      <c r="K40" s="44">
        <f t="shared" si="12"/>
        <v>7638.3431061202427</v>
      </c>
      <c r="L40" s="45">
        <f t="shared" si="13"/>
        <v>9004.9373601718216</v>
      </c>
      <c r="M40" s="43">
        <f t="shared" si="14"/>
        <v>8274.7045807078048</v>
      </c>
      <c r="N40" s="44">
        <f t="shared" si="15"/>
        <v>11457.514659180364</v>
      </c>
      <c r="O40" s="45">
        <f t="shared" si="16"/>
        <v>18009.874720343643</v>
      </c>
      <c r="P40" s="39" t="s">
        <v>51</v>
      </c>
      <c r="Q40" s="39"/>
      <c r="R40" s="39"/>
    </row>
    <row r="41" spans="1:18" x14ac:dyDescent="0.4">
      <c r="A41" s="8">
        <v>33</v>
      </c>
      <c r="B41" s="5">
        <v>44392</v>
      </c>
      <c r="C41" s="46">
        <v>2</v>
      </c>
      <c r="D41" s="55">
        <v>1.27</v>
      </c>
      <c r="E41" s="58">
        <v>1.5</v>
      </c>
      <c r="F41" s="77">
        <v>2</v>
      </c>
      <c r="G41" s="21">
        <f t="shared" si="2"/>
        <v>234048.52266861263</v>
      </c>
      <c r="H41" s="21">
        <f t="shared" si="3"/>
        <v>278042.05434869864</v>
      </c>
      <c r="I41" s="21">
        <f t="shared" si="4"/>
        <v>337264.9205963019</v>
      </c>
      <c r="J41" s="43">
        <f t="shared" si="11"/>
        <v>6763.7565553013956</v>
      </c>
      <c r="K41" s="44">
        <f t="shared" si="12"/>
        <v>7982.0685458956541</v>
      </c>
      <c r="L41" s="45">
        <f t="shared" si="13"/>
        <v>9545.233601782129</v>
      </c>
      <c r="M41" s="43">
        <f t="shared" si="14"/>
        <v>8589.9708252327728</v>
      </c>
      <c r="N41" s="44">
        <f t="shared" si="15"/>
        <v>11973.102818843481</v>
      </c>
      <c r="O41" s="45">
        <f t="shared" si="16"/>
        <v>19090.467203564258</v>
      </c>
      <c r="P41" s="39"/>
      <c r="Q41" s="39"/>
      <c r="R41" s="39"/>
    </row>
    <row r="42" spans="1:18" x14ac:dyDescent="0.4">
      <c r="A42" s="8">
        <v>34</v>
      </c>
      <c r="B42" s="5">
        <v>44392</v>
      </c>
      <c r="C42" s="46">
        <v>2</v>
      </c>
      <c r="D42" s="55">
        <v>0</v>
      </c>
      <c r="E42" s="58">
        <v>0</v>
      </c>
      <c r="F42" s="77">
        <v>0</v>
      </c>
      <c r="G42" s="21">
        <f t="shared" si="2"/>
        <v>234048.52266861263</v>
      </c>
      <c r="H42" s="21">
        <f t="shared" si="3"/>
        <v>278042.05434869864</v>
      </c>
      <c r="I42" s="21">
        <f t="shared" si="4"/>
        <v>337264.9205963019</v>
      </c>
      <c r="J42" s="43">
        <f t="shared" si="11"/>
        <v>7021.4556800583787</v>
      </c>
      <c r="K42" s="44">
        <f t="shared" si="12"/>
        <v>8341.2616304609583</v>
      </c>
      <c r="L42" s="45">
        <f t="shared" si="13"/>
        <v>10117.947617889056</v>
      </c>
      <c r="M42" s="43">
        <f>IF(D42="","",J42*D42)</f>
        <v>0</v>
      </c>
      <c r="N42" s="44">
        <f t="shared" si="15"/>
        <v>0</v>
      </c>
      <c r="O42" s="45">
        <f t="shared" si="16"/>
        <v>0</v>
      </c>
      <c r="P42" s="39"/>
      <c r="Q42" s="39"/>
      <c r="R42" s="39"/>
    </row>
    <row r="43" spans="1:18" x14ac:dyDescent="0.4">
      <c r="A43" s="3">
        <v>35</v>
      </c>
      <c r="B43" s="5">
        <v>44393</v>
      </c>
      <c r="C43" s="46">
        <v>1</v>
      </c>
      <c r="D43" s="55">
        <v>1.27</v>
      </c>
      <c r="E43" s="58">
        <v>1.5</v>
      </c>
      <c r="F43" s="57">
        <v>2</v>
      </c>
      <c r="G43" s="21">
        <f>IF(D43="","",G42+M43)</f>
        <v>242965.77138228677</v>
      </c>
      <c r="H43" s="21">
        <f t="shared" ref="H43:I43" si="17">IF(E43="","",H42+N43)</f>
        <v>290553.9467943901</v>
      </c>
      <c r="I43" s="21">
        <f t="shared" si="17"/>
        <v>357500.81583208003</v>
      </c>
      <c r="J43" s="43">
        <f t="shared" si="11"/>
        <v>7021.4556800583787</v>
      </c>
      <c r="K43" s="44">
        <f t="shared" si="12"/>
        <v>8341.2616304609583</v>
      </c>
      <c r="L43" s="45">
        <f t="shared" si="13"/>
        <v>10117.947617889056</v>
      </c>
      <c r="M43" s="43">
        <f t="shared" si="14"/>
        <v>8917.2487136741402</v>
      </c>
      <c r="N43" s="44">
        <f t="shared" si="15"/>
        <v>12511.892445691437</v>
      </c>
      <c r="O43" s="45">
        <f t="shared" si="16"/>
        <v>20235.895235778113</v>
      </c>
    </row>
    <row r="44" spans="1:18" x14ac:dyDescent="0.4">
      <c r="A44" s="8">
        <v>36</v>
      </c>
      <c r="B44" s="5">
        <v>44396</v>
      </c>
      <c r="C44" s="46">
        <v>1</v>
      </c>
      <c r="D44" s="55">
        <v>1.27</v>
      </c>
      <c r="E44" s="58">
        <v>1.5</v>
      </c>
      <c r="F44" s="57">
        <v>2</v>
      </c>
      <c r="G44" s="21">
        <f t="shared" ref="G44:G58" si="18">IF(D44="","",G43+M44)</f>
        <v>252222.76727195189</v>
      </c>
      <c r="H44" s="21">
        <f t="shared" ref="H44:H58" si="19">IF(E44="","",H43+N44)</f>
        <v>303628.87440013763</v>
      </c>
      <c r="I44" s="21">
        <f t="shared" ref="I44:I58" si="20">IF(F44="","",I43+O44)</f>
        <v>378950.86478200485</v>
      </c>
      <c r="J44" s="43">
        <f>IF(G43="","",G43*0.03)</f>
        <v>7288.973141468603</v>
      </c>
      <c r="K44" s="44">
        <f t="shared" si="12"/>
        <v>8716.6184038317024</v>
      </c>
      <c r="L44" s="45">
        <f t="shared" si="13"/>
        <v>10725.0244749624</v>
      </c>
      <c r="M44" s="43">
        <f>IF(D44="","",J44*D44)</f>
        <v>9256.995889665126</v>
      </c>
      <c r="N44" s="44">
        <f t="shared" si="15"/>
        <v>13074.927605747554</v>
      </c>
      <c r="O44" s="45">
        <f t="shared" si="16"/>
        <v>21450.0489499248</v>
      </c>
    </row>
    <row r="45" spans="1:18" x14ac:dyDescent="0.4">
      <c r="A45" s="8">
        <v>37</v>
      </c>
      <c r="B45" s="5">
        <v>44396</v>
      </c>
      <c r="C45" s="46">
        <v>2</v>
      </c>
      <c r="D45" s="55">
        <v>1.27</v>
      </c>
      <c r="E45" s="56">
        <v>1.5</v>
      </c>
      <c r="F45" s="57">
        <v>2</v>
      </c>
      <c r="G45" s="21">
        <f t="shared" si="18"/>
        <v>261832.45470501325</v>
      </c>
      <c r="H45" s="21">
        <f t="shared" si="19"/>
        <v>317292.17374814383</v>
      </c>
      <c r="I45" s="21">
        <f t="shared" si="20"/>
        <v>401687.91666892514</v>
      </c>
      <c r="J45" s="43">
        <f t="shared" si="11"/>
        <v>7566.6830181585565</v>
      </c>
      <c r="K45" s="44">
        <f t="shared" si="12"/>
        <v>9108.8662320041294</v>
      </c>
      <c r="L45" s="45">
        <f t="shared" si="13"/>
        <v>11368.525943460145</v>
      </c>
      <c r="M45" s="43">
        <f t="shared" si="14"/>
        <v>9609.6874330613664</v>
      </c>
      <c r="N45" s="44">
        <f t="shared" si="15"/>
        <v>13663.299348006194</v>
      </c>
      <c r="O45" s="45">
        <f t="shared" si="16"/>
        <v>22737.05188692029</v>
      </c>
    </row>
    <row r="46" spans="1:18" x14ac:dyDescent="0.4">
      <c r="A46" s="8">
        <v>38</v>
      </c>
      <c r="B46" s="5">
        <v>44398</v>
      </c>
      <c r="C46" s="46">
        <v>1</v>
      </c>
      <c r="D46" s="55">
        <v>-1</v>
      </c>
      <c r="E46" s="56">
        <v>-1</v>
      </c>
      <c r="F46" s="57">
        <v>-1</v>
      </c>
      <c r="G46" s="21">
        <f t="shared" si="18"/>
        <v>253977.48106386286</v>
      </c>
      <c r="H46" s="21">
        <f t="shared" si="19"/>
        <v>307773.40853569953</v>
      </c>
      <c r="I46" s="21">
        <f t="shared" si="20"/>
        <v>389637.27916885738</v>
      </c>
      <c r="J46" s="43">
        <f t="shared" si="11"/>
        <v>7854.9736411503973</v>
      </c>
      <c r="K46" s="44">
        <f t="shared" si="12"/>
        <v>9518.7652124443139</v>
      </c>
      <c r="L46" s="45">
        <f t="shared" si="13"/>
        <v>12050.637500067754</v>
      </c>
      <c r="M46" s="43">
        <f t="shared" si="14"/>
        <v>-7854.9736411503973</v>
      </c>
      <c r="N46" s="44">
        <f t="shared" si="15"/>
        <v>-9518.7652124443139</v>
      </c>
      <c r="O46" s="45">
        <f t="shared" si="16"/>
        <v>-12050.637500067754</v>
      </c>
    </row>
    <row r="47" spans="1:18" x14ac:dyDescent="0.4">
      <c r="A47" s="8">
        <v>39</v>
      </c>
      <c r="B47" s="5">
        <v>44399</v>
      </c>
      <c r="C47" s="46">
        <v>2</v>
      </c>
      <c r="D47" s="55">
        <v>0</v>
      </c>
      <c r="E47" s="56">
        <v>0</v>
      </c>
      <c r="F47" s="57">
        <v>0</v>
      </c>
      <c r="G47" s="21">
        <f t="shared" si="18"/>
        <v>253977.48106386286</v>
      </c>
      <c r="H47" s="21">
        <f t="shared" si="19"/>
        <v>307773.40853569953</v>
      </c>
      <c r="I47" s="21">
        <f t="shared" si="20"/>
        <v>389637.27916885738</v>
      </c>
      <c r="J47" s="43">
        <f t="shared" si="11"/>
        <v>7619.3244319158857</v>
      </c>
      <c r="K47" s="44">
        <f t="shared" si="12"/>
        <v>9233.2022560709866</v>
      </c>
      <c r="L47" s="45">
        <f t="shared" si="13"/>
        <v>11689.11837506572</v>
      </c>
      <c r="M47" s="43">
        <f t="shared" si="14"/>
        <v>0</v>
      </c>
      <c r="N47" s="44">
        <f t="shared" si="15"/>
        <v>0</v>
      </c>
      <c r="O47" s="45">
        <f t="shared" si="16"/>
        <v>0</v>
      </c>
    </row>
    <row r="48" spans="1:18" x14ac:dyDescent="0.4">
      <c r="A48" s="8">
        <v>40</v>
      </c>
      <c r="B48" s="5">
        <v>44403</v>
      </c>
      <c r="C48" s="46">
        <v>2</v>
      </c>
      <c r="D48" s="55">
        <v>1.27</v>
      </c>
      <c r="E48" s="56">
        <v>1.5</v>
      </c>
      <c r="F48" s="57">
        <v>2</v>
      </c>
      <c r="G48" s="21">
        <f t="shared" si="18"/>
        <v>263654.02309239603</v>
      </c>
      <c r="H48" s="21">
        <f t="shared" si="19"/>
        <v>321623.21191980602</v>
      </c>
      <c r="I48" s="21">
        <f t="shared" si="20"/>
        <v>413015.51591898879</v>
      </c>
      <c r="J48" s="43">
        <f t="shared" si="11"/>
        <v>7619.3244319158857</v>
      </c>
      <c r="K48" s="44">
        <f t="shared" si="12"/>
        <v>9233.2022560709866</v>
      </c>
      <c r="L48" s="45">
        <f t="shared" si="13"/>
        <v>11689.11837506572</v>
      </c>
      <c r="M48" s="43">
        <f t="shared" si="14"/>
        <v>9676.5420285331747</v>
      </c>
      <c r="N48" s="44">
        <f t="shared" si="15"/>
        <v>13849.803384106479</v>
      </c>
      <c r="O48" s="45">
        <f t="shared" si="16"/>
        <v>23378.23675013144</v>
      </c>
    </row>
    <row r="49" spans="1:16" x14ac:dyDescent="0.4">
      <c r="A49" s="8">
        <v>41</v>
      </c>
      <c r="B49" s="5">
        <v>44404</v>
      </c>
      <c r="C49" s="46">
        <v>2</v>
      </c>
      <c r="D49" s="55">
        <v>1.27</v>
      </c>
      <c r="E49" s="56">
        <v>1.5</v>
      </c>
      <c r="F49" s="96">
        <v>2</v>
      </c>
      <c r="G49" s="21">
        <f t="shared" si="18"/>
        <v>273699.24137221632</v>
      </c>
      <c r="H49" s="21">
        <f t="shared" si="19"/>
        <v>336096.2564561973</v>
      </c>
      <c r="I49" s="21">
        <f t="shared" si="20"/>
        <v>437796.44687412813</v>
      </c>
      <c r="J49" s="43">
        <f t="shared" si="11"/>
        <v>7909.6206927718804</v>
      </c>
      <c r="K49" s="44">
        <f t="shared" si="12"/>
        <v>9648.6963575941809</v>
      </c>
      <c r="L49" s="45">
        <f t="shared" si="13"/>
        <v>12390.465477569664</v>
      </c>
      <c r="M49" s="43">
        <f t="shared" si="14"/>
        <v>10045.218279820288</v>
      </c>
      <c r="N49" s="44">
        <f t="shared" si="15"/>
        <v>14473.044536391271</v>
      </c>
      <c r="O49" s="45">
        <f t="shared" si="16"/>
        <v>24780.930955139327</v>
      </c>
      <c r="P49" s="39" t="s">
        <v>53</v>
      </c>
    </row>
    <row r="50" spans="1:16" x14ac:dyDescent="0.4">
      <c r="A50" s="8">
        <v>42</v>
      </c>
      <c r="B50" s="5">
        <v>44405</v>
      </c>
      <c r="C50" s="46">
        <v>2</v>
      </c>
      <c r="D50" s="55">
        <v>-1</v>
      </c>
      <c r="E50" s="56">
        <v>-1</v>
      </c>
      <c r="F50" s="57">
        <v>-1</v>
      </c>
      <c r="G50" s="21">
        <f t="shared" si="18"/>
        <v>265488.26413104986</v>
      </c>
      <c r="H50" s="21">
        <f t="shared" si="19"/>
        <v>326013.36876251135</v>
      </c>
      <c r="I50" s="21">
        <f t="shared" si="20"/>
        <v>424662.55346790428</v>
      </c>
      <c r="J50" s="43">
        <f t="shared" si="11"/>
        <v>8210.977241166489</v>
      </c>
      <c r="K50" s="44">
        <f t="shared" si="12"/>
        <v>10082.887693685918</v>
      </c>
      <c r="L50" s="45">
        <f t="shared" si="13"/>
        <v>13133.893406223844</v>
      </c>
      <c r="M50" s="43">
        <f t="shared" si="14"/>
        <v>-8210.977241166489</v>
      </c>
      <c r="N50" s="44">
        <f t="shared" si="15"/>
        <v>-10082.887693685918</v>
      </c>
      <c r="O50" s="45">
        <f t="shared" si="16"/>
        <v>-13133.893406223844</v>
      </c>
    </row>
    <row r="51" spans="1:16" x14ac:dyDescent="0.4">
      <c r="A51" s="8">
        <v>43</v>
      </c>
      <c r="B51" s="5">
        <v>44405</v>
      </c>
      <c r="C51" s="46">
        <v>1</v>
      </c>
      <c r="D51" s="55">
        <v>0</v>
      </c>
      <c r="E51" s="56">
        <v>0</v>
      </c>
      <c r="F51" s="77">
        <v>0</v>
      </c>
      <c r="G51" s="21">
        <f t="shared" si="18"/>
        <v>265488.26413104986</v>
      </c>
      <c r="H51" s="21">
        <f t="shared" si="19"/>
        <v>326013.36876251135</v>
      </c>
      <c r="I51" s="21">
        <f t="shared" si="20"/>
        <v>424662.55346790428</v>
      </c>
      <c r="J51" s="43">
        <f t="shared" si="11"/>
        <v>7964.6479239314958</v>
      </c>
      <c r="K51" s="44">
        <f t="shared" si="12"/>
        <v>9780.4010628753404</v>
      </c>
      <c r="L51" s="45">
        <f t="shared" si="13"/>
        <v>12739.876604037128</v>
      </c>
      <c r="M51" s="43">
        <f t="shared" si="14"/>
        <v>0</v>
      </c>
      <c r="N51" s="44">
        <f t="shared" si="15"/>
        <v>0</v>
      </c>
      <c r="O51" s="45">
        <f t="shared" si="16"/>
        <v>0</v>
      </c>
    </row>
    <row r="52" spans="1:16" x14ac:dyDescent="0.4">
      <c r="A52" s="8">
        <v>44</v>
      </c>
      <c r="B52" s="5">
        <v>44407</v>
      </c>
      <c r="C52" s="46">
        <v>2</v>
      </c>
      <c r="D52" s="55">
        <v>1.27</v>
      </c>
      <c r="E52" s="56">
        <v>1.5</v>
      </c>
      <c r="F52" s="96">
        <v>2</v>
      </c>
      <c r="G52" s="21">
        <f t="shared" si="18"/>
        <v>275603.36699444288</v>
      </c>
      <c r="H52" s="21">
        <f t="shared" si="19"/>
        <v>340683.97035682434</v>
      </c>
      <c r="I52" s="21">
        <f t="shared" si="20"/>
        <v>450142.30667597853</v>
      </c>
      <c r="J52" s="43">
        <f t="shared" si="11"/>
        <v>7964.6479239314958</v>
      </c>
      <c r="K52" s="44">
        <f t="shared" si="12"/>
        <v>9780.4010628753404</v>
      </c>
      <c r="L52" s="45">
        <f t="shared" si="13"/>
        <v>12739.876604037128</v>
      </c>
      <c r="M52" s="43">
        <f t="shared" si="14"/>
        <v>10115.102863393</v>
      </c>
      <c r="N52" s="44">
        <f t="shared" si="15"/>
        <v>14670.601594313011</v>
      </c>
      <c r="O52" s="45">
        <f t="shared" si="16"/>
        <v>25479.753208074257</v>
      </c>
    </row>
    <row r="53" spans="1:16" x14ac:dyDescent="0.4">
      <c r="A53" s="8">
        <v>45</v>
      </c>
      <c r="B53" s="5">
        <v>44410</v>
      </c>
      <c r="C53" s="46">
        <v>1</v>
      </c>
      <c r="D53" s="55">
        <v>1.27</v>
      </c>
      <c r="E53" s="56">
        <v>1.5</v>
      </c>
      <c r="F53" s="57">
        <v>2</v>
      </c>
      <c r="G53" s="21">
        <f t="shared" si="18"/>
        <v>286103.85527693114</v>
      </c>
      <c r="H53" s="21">
        <f t="shared" si="19"/>
        <v>356014.74902288144</v>
      </c>
      <c r="I53" s="21">
        <f t="shared" si="20"/>
        <v>477150.84507653723</v>
      </c>
      <c r="J53" s="43">
        <f t="shared" si="11"/>
        <v>8268.1010098332863</v>
      </c>
      <c r="K53" s="44">
        <f t="shared" si="12"/>
        <v>10220.51911070473</v>
      </c>
      <c r="L53" s="45">
        <f t="shared" si="13"/>
        <v>13504.269200279356</v>
      </c>
      <c r="M53" s="43">
        <f t="shared" si="14"/>
        <v>10500.488282488273</v>
      </c>
      <c r="N53" s="44">
        <f t="shared" si="15"/>
        <v>15330.778666057096</v>
      </c>
      <c r="O53" s="45">
        <f t="shared" si="16"/>
        <v>27008.538400558711</v>
      </c>
    </row>
    <row r="54" spans="1:16" x14ac:dyDescent="0.4">
      <c r="A54" s="8">
        <v>46</v>
      </c>
      <c r="B54" s="5">
        <v>44413</v>
      </c>
      <c r="C54" s="46">
        <v>2</v>
      </c>
      <c r="D54" s="55">
        <v>0</v>
      </c>
      <c r="E54" s="56">
        <v>0</v>
      </c>
      <c r="F54" s="57">
        <v>0</v>
      </c>
      <c r="G54" s="21">
        <f t="shared" si="18"/>
        <v>286103.85527693114</v>
      </c>
      <c r="H54" s="21">
        <f t="shared" si="19"/>
        <v>356014.74902288144</v>
      </c>
      <c r="I54" s="21">
        <f t="shared" si="20"/>
        <v>477150.84507653723</v>
      </c>
      <c r="J54" s="43">
        <f t="shared" si="11"/>
        <v>8583.1156583079337</v>
      </c>
      <c r="K54" s="44">
        <f t="shared" si="12"/>
        <v>10680.442470686443</v>
      </c>
      <c r="L54" s="45">
        <f t="shared" si="13"/>
        <v>14314.525352296116</v>
      </c>
      <c r="M54" s="43">
        <f t="shared" si="14"/>
        <v>0</v>
      </c>
      <c r="N54" s="44">
        <f t="shared" si="15"/>
        <v>0</v>
      </c>
      <c r="O54" s="45">
        <f t="shared" si="16"/>
        <v>0</v>
      </c>
    </row>
    <row r="55" spans="1:16" x14ac:dyDescent="0.4">
      <c r="A55" s="8">
        <v>47</v>
      </c>
      <c r="B55" s="5">
        <v>44414</v>
      </c>
      <c r="C55" s="46">
        <v>1</v>
      </c>
      <c r="D55" s="55">
        <v>0</v>
      </c>
      <c r="E55" s="56">
        <v>0</v>
      </c>
      <c r="F55" s="57">
        <v>0</v>
      </c>
      <c r="G55" s="21">
        <f t="shared" si="18"/>
        <v>286103.85527693114</v>
      </c>
      <c r="H55" s="21">
        <f t="shared" si="19"/>
        <v>356014.74902288144</v>
      </c>
      <c r="I55" s="21">
        <f t="shared" si="20"/>
        <v>477150.84507653723</v>
      </c>
      <c r="J55" s="43">
        <f t="shared" si="11"/>
        <v>8583.1156583079337</v>
      </c>
      <c r="K55" s="44">
        <f t="shared" si="12"/>
        <v>10680.442470686443</v>
      </c>
      <c r="L55" s="45">
        <f t="shared" si="13"/>
        <v>14314.525352296116</v>
      </c>
      <c r="M55" s="43">
        <f t="shared" si="14"/>
        <v>0</v>
      </c>
      <c r="N55" s="44">
        <f t="shared" si="15"/>
        <v>0</v>
      </c>
      <c r="O55" s="45">
        <f t="shared" si="16"/>
        <v>0</v>
      </c>
    </row>
    <row r="56" spans="1:16" x14ac:dyDescent="0.4">
      <c r="A56" s="8">
        <v>48</v>
      </c>
      <c r="B56" s="5">
        <v>44418</v>
      </c>
      <c r="C56" s="46">
        <v>1</v>
      </c>
      <c r="D56" s="55">
        <v>1.27</v>
      </c>
      <c r="E56" s="56">
        <v>1.5</v>
      </c>
      <c r="F56" s="96">
        <v>2</v>
      </c>
      <c r="G56" s="21">
        <f t="shared" si="18"/>
        <v>297004.41216298222</v>
      </c>
      <c r="H56" s="21">
        <f t="shared" si="19"/>
        <v>372035.41272891109</v>
      </c>
      <c r="I56" s="21">
        <f t="shared" si="20"/>
        <v>505779.89578112948</v>
      </c>
      <c r="J56" s="43">
        <f t="shared" si="11"/>
        <v>8583.1156583079337</v>
      </c>
      <c r="K56" s="44">
        <f t="shared" si="12"/>
        <v>10680.442470686443</v>
      </c>
      <c r="L56" s="45">
        <f t="shared" si="13"/>
        <v>14314.525352296116</v>
      </c>
      <c r="M56" s="43">
        <f t="shared" si="14"/>
        <v>10900.556886051076</v>
      </c>
      <c r="N56" s="44">
        <f t="shared" si="15"/>
        <v>16020.663706029663</v>
      </c>
      <c r="O56" s="45">
        <f t="shared" si="16"/>
        <v>28629.050704592231</v>
      </c>
    </row>
    <row r="57" spans="1:16" x14ac:dyDescent="0.4">
      <c r="A57" s="8">
        <v>49</v>
      </c>
      <c r="B57" s="5">
        <v>44418</v>
      </c>
      <c r="C57" s="46">
        <v>1</v>
      </c>
      <c r="D57" s="55">
        <v>1.27</v>
      </c>
      <c r="E57" s="56">
        <v>1.5</v>
      </c>
      <c r="F57" s="96">
        <v>2</v>
      </c>
      <c r="G57" s="21">
        <f t="shared" si="18"/>
        <v>308320.28026639181</v>
      </c>
      <c r="H57" s="21">
        <f t="shared" si="19"/>
        <v>388777.00630171207</v>
      </c>
      <c r="I57" s="21">
        <f t="shared" si="20"/>
        <v>536126.68952799728</v>
      </c>
      <c r="J57" s="43">
        <f t="shared" si="11"/>
        <v>8910.1323648894668</v>
      </c>
      <c r="K57" s="44">
        <f t="shared" si="12"/>
        <v>11161.062381867332</v>
      </c>
      <c r="L57" s="45">
        <f t="shared" si="13"/>
        <v>15173.396873433883</v>
      </c>
      <c r="M57" s="43">
        <f t="shared" si="14"/>
        <v>11315.868103409623</v>
      </c>
      <c r="N57" s="44">
        <f t="shared" si="15"/>
        <v>16741.593572800997</v>
      </c>
      <c r="O57" s="45">
        <f t="shared" si="16"/>
        <v>30346.793746867766</v>
      </c>
      <c r="P57" s="39" t="s">
        <v>57</v>
      </c>
    </row>
    <row r="58" spans="1:16" ht="19.5" thickBot="1" x14ac:dyDescent="0.45">
      <c r="A58" s="8">
        <v>50</v>
      </c>
      <c r="B58" s="5">
        <v>44418</v>
      </c>
      <c r="C58" s="46">
        <v>1</v>
      </c>
      <c r="D58" s="59">
        <v>1.27</v>
      </c>
      <c r="E58" s="60">
        <v>1.5</v>
      </c>
      <c r="F58" s="99">
        <v>2</v>
      </c>
      <c r="G58" s="21">
        <f t="shared" si="18"/>
        <v>320067.28294454137</v>
      </c>
      <c r="H58" s="21">
        <f t="shared" si="19"/>
        <v>406271.97158528911</v>
      </c>
      <c r="I58" s="21">
        <f t="shared" si="20"/>
        <v>568294.29089967709</v>
      </c>
      <c r="J58" s="43">
        <f t="shared" si="11"/>
        <v>9249.6084079917546</v>
      </c>
      <c r="K58" s="44">
        <f t="shared" si="12"/>
        <v>11663.310189051361</v>
      </c>
      <c r="L58" s="45">
        <f t="shared" si="13"/>
        <v>16083.800685839919</v>
      </c>
      <c r="M58" s="43">
        <f t="shared" si="14"/>
        <v>11747.002678149529</v>
      </c>
      <c r="N58" s="44">
        <f t="shared" si="15"/>
        <v>17494.965283577039</v>
      </c>
      <c r="O58" s="45">
        <f t="shared" si="16"/>
        <v>32167.601371679837</v>
      </c>
      <c r="P58" s="39" t="s">
        <v>58</v>
      </c>
    </row>
    <row r="59" spans="1:16" ht="19.5" thickBot="1" x14ac:dyDescent="0.45">
      <c r="A59" s="8"/>
      <c r="B59" s="89" t="s">
        <v>5</v>
      </c>
      <c r="C59" s="90"/>
      <c r="D59" s="6">
        <f>COUNTIF(D9:D58,1.27)</f>
        <v>36</v>
      </c>
      <c r="E59" s="6">
        <f>COUNTIF(E9:E58,1.5)</f>
        <v>36</v>
      </c>
      <c r="F59" s="7">
        <f>COUNTIF(F9:F58,2)</f>
        <v>34</v>
      </c>
      <c r="G59" s="67">
        <f>M59+G8</f>
        <v>320067.28294454131</v>
      </c>
      <c r="H59" s="68">
        <f>N59+H8</f>
        <v>406271.97158528911</v>
      </c>
      <c r="I59" s="69">
        <f>O59+I8</f>
        <v>568294.29089967709</v>
      </c>
      <c r="J59" s="64" t="s">
        <v>31</v>
      </c>
      <c r="K59" s="65">
        <f>B58-B9</f>
        <v>81</v>
      </c>
      <c r="L59" s="66" t="s">
        <v>32</v>
      </c>
      <c r="M59" s="78">
        <f>SUM(M9:M58)</f>
        <v>220067.28294454134</v>
      </c>
      <c r="N59" s="79">
        <f>SUM(N9:N58)</f>
        <v>306271.97158528911</v>
      </c>
      <c r="O59" s="80">
        <f>SUM(O9:O58)</f>
        <v>468294.29089967709</v>
      </c>
    </row>
    <row r="60" spans="1:16" ht="19.5" thickBot="1" x14ac:dyDescent="0.45">
      <c r="A60" s="8"/>
      <c r="B60" s="83" t="s">
        <v>6</v>
      </c>
      <c r="C60" s="84"/>
      <c r="D60" s="6">
        <f>COUNTIF(D9:D58,-1)</f>
        <v>6</v>
      </c>
      <c r="E60" s="6">
        <f>COUNTIF(E9:E58,-1)</f>
        <v>6</v>
      </c>
      <c r="F60" s="7">
        <f>COUNTIF(F9:F58,-1)</f>
        <v>8</v>
      </c>
      <c r="G60" s="81" t="s">
        <v>30</v>
      </c>
      <c r="H60" s="82"/>
      <c r="I60" s="88"/>
      <c r="J60" s="81" t="s">
        <v>33</v>
      </c>
      <c r="K60" s="82"/>
      <c r="L60" s="88"/>
      <c r="M60" s="8"/>
      <c r="N60" s="3"/>
      <c r="O60" s="4"/>
    </row>
    <row r="61" spans="1:16" ht="19.5" thickBot="1" x14ac:dyDescent="0.45">
      <c r="A61" s="8"/>
      <c r="B61" s="83" t="s">
        <v>35</v>
      </c>
      <c r="C61" s="84"/>
      <c r="D61" s="6">
        <f>COUNTIF(D9:D58,0)</f>
        <v>8</v>
      </c>
      <c r="E61" s="6">
        <f>COUNTIF(E9:E58,0)</f>
        <v>8</v>
      </c>
      <c r="F61" s="6">
        <f>COUNTIF(F9:F58,0)</f>
        <v>8</v>
      </c>
      <c r="G61" s="73">
        <f>G59/G8</f>
        <v>3.2006728294454132</v>
      </c>
      <c r="H61" s="74">
        <f t="shared" ref="H61" si="21">H59/H8</f>
        <v>4.0627197158528912</v>
      </c>
      <c r="I61" s="75">
        <f>I59/I8</f>
        <v>5.6829429089967709</v>
      </c>
      <c r="J61" s="62">
        <f>(G61-100%)*30/K59</f>
        <v>0.81506401090570857</v>
      </c>
      <c r="K61" s="62">
        <f>(H61-100%)*30/K59</f>
        <v>1.1343406355010708</v>
      </c>
      <c r="L61" s="63">
        <f>(I61-100%)*30/K59</f>
        <v>1.7344232996284339</v>
      </c>
      <c r="M61" s="9"/>
      <c r="N61" s="2"/>
      <c r="O61" s="10"/>
    </row>
    <row r="62" spans="1:16" ht="19.5" thickBot="1" x14ac:dyDescent="0.45">
      <c r="A62" s="3"/>
      <c r="B62" s="81" t="s">
        <v>4</v>
      </c>
      <c r="C62" s="82"/>
      <c r="D62" s="76">
        <f t="shared" ref="D62:E62" si="22">D59/(D59+D60+D61)</f>
        <v>0.72</v>
      </c>
      <c r="E62" s="71">
        <f t="shared" si="22"/>
        <v>0.72</v>
      </c>
      <c r="F62" s="72">
        <f>F59/(F59+F60+F61)</f>
        <v>0.68</v>
      </c>
    </row>
    <row r="64" spans="1:16" x14ac:dyDescent="0.4">
      <c r="D64" s="70"/>
      <c r="E64" s="70"/>
      <c r="F64" s="70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B214"/>
  <sheetViews>
    <sheetView zoomScale="80" zoomScaleNormal="80" workbookViewId="0">
      <selection activeCell="B218" sqref="B218"/>
    </sheetView>
  </sheetViews>
  <sheetFormatPr defaultColWidth="8.125" defaultRowHeight="14.25" x14ac:dyDescent="0.4"/>
  <cols>
    <col min="1" max="1" width="6.625" style="51" customWidth="1"/>
    <col min="2" max="2" width="7.25" style="50" customWidth="1"/>
    <col min="3" max="256" width="8.125" style="50"/>
    <col min="257" max="257" width="6.625" style="50" customWidth="1"/>
    <col min="258" max="258" width="7.25" style="50" customWidth="1"/>
    <col min="259" max="512" width="8.125" style="50"/>
    <col min="513" max="513" width="6.625" style="50" customWidth="1"/>
    <col min="514" max="514" width="7.25" style="50" customWidth="1"/>
    <col min="515" max="768" width="8.125" style="50"/>
    <col min="769" max="769" width="6.625" style="50" customWidth="1"/>
    <col min="770" max="770" width="7.25" style="50" customWidth="1"/>
    <col min="771" max="1024" width="8.125" style="50"/>
    <col min="1025" max="1025" width="6.625" style="50" customWidth="1"/>
    <col min="1026" max="1026" width="7.25" style="50" customWidth="1"/>
    <col min="1027" max="1280" width="8.125" style="50"/>
    <col min="1281" max="1281" width="6.625" style="50" customWidth="1"/>
    <col min="1282" max="1282" width="7.25" style="50" customWidth="1"/>
    <col min="1283" max="1536" width="8.125" style="50"/>
    <col min="1537" max="1537" width="6.625" style="50" customWidth="1"/>
    <col min="1538" max="1538" width="7.25" style="50" customWidth="1"/>
    <col min="1539" max="1792" width="8.125" style="50"/>
    <col min="1793" max="1793" width="6.625" style="50" customWidth="1"/>
    <col min="1794" max="1794" width="7.25" style="50" customWidth="1"/>
    <col min="1795" max="2048" width="8.125" style="50"/>
    <col min="2049" max="2049" width="6.625" style="50" customWidth="1"/>
    <col min="2050" max="2050" width="7.25" style="50" customWidth="1"/>
    <col min="2051" max="2304" width="8.125" style="50"/>
    <col min="2305" max="2305" width="6.625" style="50" customWidth="1"/>
    <col min="2306" max="2306" width="7.25" style="50" customWidth="1"/>
    <col min="2307" max="2560" width="8.125" style="50"/>
    <col min="2561" max="2561" width="6.625" style="50" customWidth="1"/>
    <col min="2562" max="2562" width="7.25" style="50" customWidth="1"/>
    <col min="2563" max="2816" width="8.125" style="50"/>
    <col min="2817" max="2817" width="6.625" style="50" customWidth="1"/>
    <col min="2818" max="2818" width="7.25" style="50" customWidth="1"/>
    <col min="2819" max="3072" width="8.125" style="50"/>
    <col min="3073" max="3073" width="6.625" style="50" customWidth="1"/>
    <col min="3074" max="3074" width="7.25" style="50" customWidth="1"/>
    <col min="3075" max="3328" width="8.125" style="50"/>
    <col min="3329" max="3329" width="6.625" style="50" customWidth="1"/>
    <col min="3330" max="3330" width="7.25" style="50" customWidth="1"/>
    <col min="3331" max="3584" width="8.125" style="50"/>
    <col min="3585" max="3585" width="6.625" style="50" customWidth="1"/>
    <col min="3586" max="3586" width="7.25" style="50" customWidth="1"/>
    <col min="3587" max="3840" width="8.125" style="50"/>
    <col min="3841" max="3841" width="6.625" style="50" customWidth="1"/>
    <col min="3842" max="3842" width="7.25" style="50" customWidth="1"/>
    <col min="3843" max="4096" width="8.125" style="50"/>
    <col min="4097" max="4097" width="6.625" style="50" customWidth="1"/>
    <col min="4098" max="4098" width="7.25" style="50" customWidth="1"/>
    <col min="4099" max="4352" width="8.125" style="50"/>
    <col min="4353" max="4353" width="6.625" style="50" customWidth="1"/>
    <col min="4354" max="4354" width="7.25" style="50" customWidth="1"/>
    <col min="4355" max="4608" width="8.125" style="50"/>
    <col min="4609" max="4609" width="6.625" style="50" customWidth="1"/>
    <col min="4610" max="4610" width="7.25" style="50" customWidth="1"/>
    <col min="4611" max="4864" width="8.125" style="50"/>
    <col min="4865" max="4865" width="6.625" style="50" customWidth="1"/>
    <col min="4866" max="4866" width="7.25" style="50" customWidth="1"/>
    <col min="4867" max="5120" width="8.125" style="50"/>
    <col min="5121" max="5121" width="6.625" style="50" customWidth="1"/>
    <col min="5122" max="5122" width="7.25" style="50" customWidth="1"/>
    <col min="5123" max="5376" width="8.125" style="50"/>
    <col min="5377" max="5377" width="6.625" style="50" customWidth="1"/>
    <col min="5378" max="5378" width="7.25" style="50" customWidth="1"/>
    <col min="5379" max="5632" width="8.125" style="50"/>
    <col min="5633" max="5633" width="6.625" style="50" customWidth="1"/>
    <col min="5634" max="5634" width="7.25" style="50" customWidth="1"/>
    <col min="5635" max="5888" width="8.125" style="50"/>
    <col min="5889" max="5889" width="6.625" style="50" customWidth="1"/>
    <col min="5890" max="5890" width="7.25" style="50" customWidth="1"/>
    <col min="5891" max="6144" width="8.125" style="50"/>
    <col min="6145" max="6145" width="6.625" style="50" customWidth="1"/>
    <col min="6146" max="6146" width="7.25" style="50" customWidth="1"/>
    <col min="6147" max="6400" width="8.125" style="50"/>
    <col min="6401" max="6401" width="6.625" style="50" customWidth="1"/>
    <col min="6402" max="6402" width="7.25" style="50" customWidth="1"/>
    <col min="6403" max="6656" width="8.125" style="50"/>
    <col min="6657" max="6657" width="6.625" style="50" customWidth="1"/>
    <col min="6658" max="6658" width="7.25" style="50" customWidth="1"/>
    <col min="6659" max="6912" width="8.125" style="50"/>
    <col min="6913" max="6913" width="6.625" style="50" customWidth="1"/>
    <col min="6914" max="6914" width="7.25" style="50" customWidth="1"/>
    <col min="6915" max="7168" width="8.125" style="50"/>
    <col min="7169" max="7169" width="6.625" style="50" customWidth="1"/>
    <col min="7170" max="7170" width="7.25" style="50" customWidth="1"/>
    <col min="7171" max="7424" width="8.125" style="50"/>
    <col min="7425" max="7425" width="6.625" style="50" customWidth="1"/>
    <col min="7426" max="7426" width="7.25" style="50" customWidth="1"/>
    <col min="7427" max="7680" width="8.125" style="50"/>
    <col min="7681" max="7681" width="6.625" style="50" customWidth="1"/>
    <col min="7682" max="7682" width="7.25" style="50" customWidth="1"/>
    <col min="7683" max="7936" width="8.125" style="50"/>
    <col min="7937" max="7937" width="6.625" style="50" customWidth="1"/>
    <col min="7938" max="7938" width="7.25" style="50" customWidth="1"/>
    <col min="7939" max="8192" width="8.125" style="50"/>
    <col min="8193" max="8193" width="6.625" style="50" customWidth="1"/>
    <col min="8194" max="8194" width="7.25" style="50" customWidth="1"/>
    <col min="8195" max="8448" width="8.125" style="50"/>
    <col min="8449" max="8449" width="6.625" style="50" customWidth="1"/>
    <col min="8450" max="8450" width="7.25" style="50" customWidth="1"/>
    <col min="8451" max="8704" width="8.125" style="50"/>
    <col min="8705" max="8705" width="6.625" style="50" customWidth="1"/>
    <col min="8706" max="8706" width="7.25" style="50" customWidth="1"/>
    <col min="8707" max="8960" width="8.125" style="50"/>
    <col min="8961" max="8961" width="6.625" style="50" customWidth="1"/>
    <col min="8962" max="8962" width="7.25" style="50" customWidth="1"/>
    <col min="8963" max="9216" width="8.125" style="50"/>
    <col min="9217" max="9217" width="6.625" style="50" customWidth="1"/>
    <col min="9218" max="9218" width="7.25" style="50" customWidth="1"/>
    <col min="9219" max="9472" width="8.125" style="50"/>
    <col min="9473" max="9473" width="6.625" style="50" customWidth="1"/>
    <col min="9474" max="9474" width="7.25" style="50" customWidth="1"/>
    <col min="9475" max="9728" width="8.125" style="50"/>
    <col min="9729" max="9729" width="6.625" style="50" customWidth="1"/>
    <col min="9730" max="9730" width="7.25" style="50" customWidth="1"/>
    <col min="9731" max="9984" width="8.125" style="50"/>
    <col min="9985" max="9985" width="6.625" style="50" customWidth="1"/>
    <col min="9986" max="9986" width="7.25" style="50" customWidth="1"/>
    <col min="9987" max="10240" width="8.125" style="50"/>
    <col min="10241" max="10241" width="6.625" style="50" customWidth="1"/>
    <col min="10242" max="10242" width="7.25" style="50" customWidth="1"/>
    <col min="10243" max="10496" width="8.125" style="50"/>
    <col min="10497" max="10497" width="6.625" style="50" customWidth="1"/>
    <col min="10498" max="10498" width="7.25" style="50" customWidth="1"/>
    <col min="10499" max="10752" width="8.125" style="50"/>
    <col min="10753" max="10753" width="6.625" style="50" customWidth="1"/>
    <col min="10754" max="10754" width="7.25" style="50" customWidth="1"/>
    <col min="10755" max="11008" width="8.125" style="50"/>
    <col min="11009" max="11009" width="6.625" style="50" customWidth="1"/>
    <col min="11010" max="11010" width="7.25" style="50" customWidth="1"/>
    <col min="11011" max="11264" width="8.125" style="50"/>
    <col min="11265" max="11265" width="6.625" style="50" customWidth="1"/>
    <col min="11266" max="11266" width="7.25" style="50" customWidth="1"/>
    <col min="11267" max="11520" width="8.125" style="50"/>
    <col min="11521" max="11521" width="6.625" style="50" customWidth="1"/>
    <col min="11522" max="11522" width="7.25" style="50" customWidth="1"/>
    <col min="11523" max="11776" width="8.125" style="50"/>
    <col min="11777" max="11777" width="6.625" style="50" customWidth="1"/>
    <col min="11778" max="11778" width="7.25" style="50" customWidth="1"/>
    <col min="11779" max="12032" width="8.125" style="50"/>
    <col min="12033" max="12033" width="6.625" style="50" customWidth="1"/>
    <col min="12034" max="12034" width="7.25" style="50" customWidth="1"/>
    <col min="12035" max="12288" width="8.125" style="50"/>
    <col min="12289" max="12289" width="6.625" style="50" customWidth="1"/>
    <col min="12290" max="12290" width="7.25" style="50" customWidth="1"/>
    <col min="12291" max="12544" width="8.125" style="50"/>
    <col min="12545" max="12545" width="6.625" style="50" customWidth="1"/>
    <col min="12546" max="12546" width="7.25" style="50" customWidth="1"/>
    <col min="12547" max="12800" width="8.125" style="50"/>
    <col min="12801" max="12801" width="6.625" style="50" customWidth="1"/>
    <col min="12802" max="12802" width="7.25" style="50" customWidth="1"/>
    <col min="12803" max="13056" width="8.125" style="50"/>
    <col min="13057" max="13057" width="6.625" style="50" customWidth="1"/>
    <col min="13058" max="13058" width="7.25" style="50" customWidth="1"/>
    <col min="13059" max="13312" width="8.125" style="50"/>
    <col min="13313" max="13313" width="6.625" style="50" customWidth="1"/>
    <col min="13314" max="13314" width="7.25" style="50" customWidth="1"/>
    <col min="13315" max="13568" width="8.125" style="50"/>
    <col min="13569" max="13569" width="6.625" style="50" customWidth="1"/>
    <col min="13570" max="13570" width="7.25" style="50" customWidth="1"/>
    <col min="13571" max="13824" width="8.125" style="50"/>
    <col min="13825" max="13825" width="6.625" style="50" customWidth="1"/>
    <col min="13826" max="13826" width="7.25" style="50" customWidth="1"/>
    <col min="13827" max="14080" width="8.125" style="50"/>
    <col min="14081" max="14081" width="6.625" style="50" customWidth="1"/>
    <col min="14082" max="14082" width="7.25" style="50" customWidth="1"/>
    <col min="14083" max="14336" width="8.125" style="50"/>
    <col min="14337" max="14337" width="6.625" style="50" customWidth="1"/>
    <col min="14338" max="14338" width="7.25" style="50" customWidth="1"/>
    <col min="14339" max="14592" width="8.125" style="50"/>
    <col min="14593" max="14593" width="6.625" style="50" customWidth="1"/>
    <col min="14594" max="14594" width="7.25" style="50" customWidth="1"/>
    <col min="14595" max="14848" width="8.125" style="50"/>
    <col min="14849" max="14849" width="6.625" style="50" customWidth="1"/>
    <col min="14850" max="14850" width="7.25" style="50" customWidth="1"/>
    <col min="14851" max="15104" width="8.125" style="50"/>
    <col min="15105" max="15105" width="6.625" style="50" customWidth="1"/>
    <col min="15106" max="15106" width="7.25" style="50" customWidth="1"/>
    <col min="15107" max="15360" width="8.125" style="50"/>
    <col min="15361" max="15361" width="6.625" style="50" customWidth="1"/>
    <col min="15362" max="15362" width="7.25" style="50" customWidth="1"/>
    <col min="15363" max="15616" width="8.125" style="50"/>
    <col min="15617" max="15617" width="6.625" style="50" customWidth="1"/>
    <col min="15618" max="15618" width="7.25" style="50" customWidth="1"/>
    <col min="15619" max="15872" width="8.125" style="50"/>
    <col min="15873" max="15873" width="6.625" style="50" customWidth="1"/>
    <col min="15874" max="15874" width="7.25" style="50" customWidth="1"/>
    <col min="15875" max="16128" width="8.125" style="50"/>
    <col min="16129" max="16129" width="6.625" style="50" customWidth="1"/>
    <col min="16130" max="16130" width="7.25" style="50" customWidth="1"/>
    <col min="16131" max="16384" width="8.125" style="50"/>
  </cols>
  <sheetData>
    <row r="3" spans="2:2" ht="24" x14ac:dyDescent="0.4">
      <c r="B3" s="95" t="s">
        <v>46</v>
      </c>
    </row>
    <row r="45" spans="2:2" ht="24" x14ac:dyDescent="0.4">
      <c r="B45" s="95" t="s">
        <v>47</v>
      </c>
    </row>
    <row r="87" spans="2:2" ht="24" x14ac:dyDescent="0.4">
      <c r="B87" s="95" t="s">
        <v>48</v>
      </c>
    </row>
    <row r="129" spans="2:2" ht="24" x14ac:dyDescent="0.4">
      <c r="B129" s="95" t="s">
        <v>49</v>
      </c>
    </row>
    <row r="170" spans="2:2" ht="24" x14ac:dyDescent="0.4">
      <c r="B170" s="95" t="s">
        <v>52</v>
      </c>
    </row>
    <row r="212" spans="2:2" ht="30.75" x14ac:dyDescent="0.4">
      <c r="B212" s="97" t="s">
        <v>55</v>
      </c>
    </row>
    <row r="214" spans="2:2" ht="25.5" x14ac:dyDescent="0.4">
      <c r="B214" s="98" t="s">
        <v>56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L11" sqref="L11"/>
    </sheetView>
  </sheetViews>
  <sheetFormatPr defaultColWidth="8.125" defaultRowHeight="13.5" x14ac:dyDescent="0.4"/>
  <cols>
    <col min="1" max="16384" width="8.125" style="50"/>
  </cols>
  <sheetData>
    <row r="1" spans="1:10" x14ac:dyDescent="0.4">
      <c r="A1" s="50" t="s">
        <v>26</v>
      </c>
    </row>
    <row r="2" spans="1:10" x14ac:dyDescent="0.4">
      <c r="A2" s="91" t="s">
        <v>59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x14ac:dyDescent="0.4">
      <c r="A3" s="92"/>
      <c r="B3" s="92"/>
      <c r="C3" s="92"/>
      <c r="D3" s="92"/>
      <c r="E3" s="92"/>
      <c r="F3" s="92"/>
      <c r="G3" s="92"/>
      <c r="H3" s="92"/>
      <c r="I3" s="92"/>
      <c r="J3" s="92"/>
    </row>
    <row r="4" spans="1:10" x14ac:dyDescent="0.4">
      <c r="A4" s="92"/>
      <c r="B4" s="92"/>
      <c r="C4" s="92"/>
      <c r="D4" s="92"/>
      <c r="E4" s="92"/>
      <c r="F4" s="92"/>
      <c r="G4" s="92"/>
      <c r="H4" s="92"/>
      <c r="I4" s="92"/>
      <c r="J4" s="92"/>
    </row>
    <row r="5" spans="1:10" x14ac:dyDescent="0.4">
      <c r="A5" s="92"/>
      <c r="B5" s="92"/>
      <c r="C5" s="92"/>
      <c r="D5" s="92"/>
      <c r="E5" s="92"/>
      <c r="F5" s="92"/>
      <c r="G5" s="92"/>
      <c r="H5" s="92"/>
      <c r="I5" s="92"/>
      <c r="J5" s="92"/>
    </row>
    <row r="6" spans="1:10" x14ac:dyDescent="0.4">
      <c r="A6" s="92"/>
      <c r="B6" s="92"/>
      <c r="C6" s="92"/>
      <c r="D6" s="92"/>
      <c r="E6" s="92"/>
      <c r="F6" s="92"/>
      <c r="G6" s="92"/>
      <c r="H6" s="92"/>
      <c r="I6" s="92"/>
      <c r="J6" s="92"/>
    </row>
    <row r="7" spans="1:10" x14ac:dyDescent="0.4">
      <c r="A7" s="92"/>
      <c r="B7" s="92"/>
      <c r="C7" s="92"/>
      <c r="D7" s="92"/>
      <c r="E7" s="92"/>
      <c r="F7" s="92"/>
      <c r="G7" s="92"/>
      <c r="H7" s="92"/>
      <c r="I7" s="92"/>
      <c r="J7" s="92"/>
    </row>
    <row r="8" spans="1:10" x14ac:dyDescent="0.4">
      <c r="A8" s="92"/>
      <c r="B8" s="92"/>
      <c r="C8" s="92"/>
      <c r="D8" s="92"/>
      <c r="E8" s="92"/>
      <c r="F8" s="92"/>
      <c r="G8" s="92"/>
      <c r="H8" s="92"/>
      <c r="I8" s="92"/>
      <c r="J8" s="92"/>
    </row>
    <row r="9" spans="1:10" x14ac:dyDescent="0.4">
      <c r="A9" s="92"/>
      <c r="B9" s="92"/>
      <c r="C9" s="92"/>
      <c r="D9" s="92"/>
      <c r="E9" s="92"/>
      <c r="F9" s="92"/>
      <c r="G9" s="92"/>
      <c r="H9" s="92"/>
      <c r="I9" s="92"/>
      <c r="J9" s="92"/>
    </row>
    <row r="11" spans="1:10" x14ac:dyDescent="0.4">
      <c r="A11" s="50" t="s">
        <v>27</v>
      </c>
    </row>
    <row r="12" spans="1:10" x14ac:dyDescent="0.4">
      <c r="A12" s="93" t="s">
        <v>60</v>
      </c>
      <c r="B12" s="94"/>
      <c r="C12" s="94"/>
      <c r="D12" s="94"/>
      <c r="E12" s="94"/>
      <c r="F12" s="94"/>
      <c r="G12" s="94"/>
      <c r="H12" s="94"/>
      <c r="I12" s="94"/>
      <c r="J12" s="94"/>
    </row>
    <row r="13" spans="1:10" x14ac:dyDescent="0.4">
      <c r="A13" s="94"/>
      <c r="B13" s="94"/>
      <c r="C13" s="94"/>
      <c r="D13" s="94"/>
      <c r="E13" s="94"/>
      <c r="F13" s="94"/>
      <c r="G13" s="94"/>
      <c r="H13" s="94"/>
      <c r="I13" s="94"/>
      <c r="J13" s="94"/>
    </row>
    <row r="14" spans="1:10" x14ac:dyDescent="0.4">
      <c r="A14" s="94"/>
      <c r="B14" s="94"/>
      <c r="C14" s="94"/>
      <c r="D14" s="94"/>
      <c r="E14" s="94"/>
      <c r="F14" s="94"/>
      <c r="G14" s="94"/>
      <c r="H14" s="94"/>
      <c r="I14" s="94"/>
      <c r="J14" s="94"/>
    </row>
    <row r="15" spans="1:10" x14ac:dyDescent="0.4">
      <c r="A15" s="94"/>
      <c r="B15" s="94"/>
      <c r="C15" s="94"/>
      <c r="D15" s="94"/>
      <c r="E15" s="94"/>
      <c r="F15" s="94"/>
      <c r="G15" s="94"/>
      <c r="H15" s="94"/>
      <c r="I15" s="94"/>
      <c r="J15" s="94"/>
    </row>
    <row r="16" spans="1:10" x14ac:dyDescent="0.4">
      <c r="A16" s="94"/>
      <c r="B16" s="94"/>
      <c r="C16" s="94"/>
      <c r="D16" s="94"/>
      <c r="E16" s="94"/>
      <c r="F16" s="94"/>
      <c r="G16" s="94"/>
      <c r="H16" s="94"/>
      <c r="I16" s="94"/>
      <c r="J16" s="94"/>
    </row>
    <row r="17" spans="1:10" x14ac:dyDescent="0.4">
      <c r="A17" s="94"/>
      <c r="B17" s="94"/>
      <c r="C17" s="94"/>
      <c r="D17" s="94"/>
      <c r="E17" s="94"/>
      <c r="F17" s="94"/>
      <c r="G17" s="94"/>
      <c r="H17" s="94"/>
      <c r="I17" s="94"/>
      <c r="J17" s="94"/>
    </row>
    <row r="18" spans="1:10" x14ac:dyDescent="0.4">
      <c r="A18" s="94"/>
      <c r="B18" s="94"/>
      <c r="C18" s="94"/>
      <c r="D18" s="94"/>
      <c r="E18" s="94"/>
      <c r="F18" s="94"/>
      <c r="G18" s="94"/>
      <c r="H18" s="94"/>
      <c r="I18" s="94"/>
      <c r="J18" s="94"/>
    </row>
    <row r="19" spans="1:10" x14ac:dyDescent="0.4">
      <c r="A19" s="94"/>
      <c r="B19" s="94"/>
      <c r="C19" s="94"/>
      <c r="D19" s="94"/>
      <c r="E19" s="94"/>
      <c r="F19" s="94"/>
      <c r="G19" s="94"/>
      <c r="H19" s="94"/>
      <c r="I19" s="94"/>
      <c r="J19" s="94"/>
    </row>
    <row r="21" spans="1:10" x14ac:dyDescent="0.4">
      <c r="A21" s="50" t="s">
        <v>28</v>
      </c>
    </row>
    <row r="22" spans="1:10" x14ac:dyDescent="0.4">
      <c r="A22" s="93" t="s">
        <v>61</v>
      </c>
      <c r="B22" s="93"/>
      <c r="C22" s="93"/>
      <c r="D22" s="93"/>
      <c r="E22" s="93"/>
      <c r="F22" s="93"/>
      <c r="G22" s="93"/>
      <c r="H22" s="93"/>
      <c r="I22" s="93"/>
      <c r="J22" s="93"/>
    </row>
    <row r="23" spans="1:10" x14ac:dyDescent="0.4">
      <c r="A23" s="93"/>
      <c r="B23" s="93"/>
      <c r="C23" s="93"/>
      <c r="D23" s="93"/>
      <c r="E23" s="93"/>
      <c r="F23" s="93"/>
      <c r="G23" s="93"/>
      <c r="H23" s="93"/>
      <c r="I23" s="93"/>
      <c r="J23" s="93"/>
    </row>
    <row r="24" spans="1:10" x14ac:dyDescent="0.4">
      <c r="A24" s="93"/>
      <c r="B24" s="93"/>
      <c r="C24" s="93"/>
      <c r="D24" s="93"/>
      <c r="E24" s="93"/>
      <c r="F24" s="93"/>
      <c r="G24" s="93"/>
      <c r="H24" s="93"/>
      <c r="I24" s="93"/>
      <c r="J24" s="93"/>
    </row>
    <row r="25" spans="1:10" x14ac:dyDescent="0.4">
      <c r="A25" s="93"/>
      <c r="B25" s="93"/>
      <c r="C25" s="93"/>
      <c r="D25" s="93"/>
      <c r="E25" s="93"/>
      <c r="F25" s="93"/>
      <c r="G25" s="93"/>
      <c r="H25" s="93"/>
      <c r="I25" s="93"/>
      <c r="J25" s="93"/>
    </row>
    <row r="26" spans="1:10" x14ac:dyDescent="0.4">
      <c r="A26" s="93"/>
      <c r="B26" s="93"/>
      <c r="C26" s="93"/>
      <c r="D26" s="93"/>
      <c r="E26" s="93"/>
      <c r="F26" s="93"/>
      <c r="G26" s="93"/>
      <c r="H26" s="93"/>
      <c r="I26" s="93"/>
      <c r="J26" s="93"/>
    </row>
    <row r="27" spans="1:10" x14ac:dyDescent="0.4">
      <c r="A27" s="93"/>
      <c r="B27" s="93"/>
      <c r="C27" s="93"/>
      <c r="D27" s="93"/>
      <c r="E27" s="93"/>
      <c r="F27" s="93"/>
      <c r="G27" s="93"/>
      <c r="H27" s="93"/>
      <c r="I27" s="93"/>
      <c r="J27" s="93"/>
    </row>
    <row r="28" spans="1:10" x14ac:dyDescent="0.4">
      <c r="A28" s="93"/>
      <c r="B28" s="93"/>
      <c r="C28" s="93"/>
      <c r="D28" s="93"/>
      <c r="E28" s="93"/>
      <c r="F28" s="93"/>
      <c r="G28" s="93"/>
      <c r="H28" s="93"/>
      <c r="I28" s="93"/>
      <c r="J28" s="93"/>
    </row>
    <row r="29" spans="1:10" x14ac:dyDescent="0.4">
      <c r="A29" s="93"/>
      <c r="B29" s="93"/>
      <c r="C29" s="93"/>
      <c r="D29" s="93"/>
      <c r="E29" s="93"/>
      <c r="F29" s="93"/>
      <c r="G29" s="93"/>
      <c r="H29" s="93"/>
      <c r="I29" s="93"/>
      <c r="J29" s="93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"/>
  <sheetViews>
    <sheetView zoomScale="80" zoomScaleNormal="80" workbookViewId="0">
      <selection activeCell="M9" sqref="M9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  <col min="12" max="12" width="18.5" customWidth="1"/>
  </cols>
  <sheetData>
    <row r="1" spans="1:14" x14ac:dyDescent="0.4">
      <c r="A1" s="29" t="s">
        <v>14</v>
      </c>
      <c r="B1" s="30"/>
      <c r="C1" s="31"/>
      <c r="D1" s="32"/>
      <c r="E1" s="31"/>
      <c r="F1" s="32"/>
      <c r="G1" s="31"/>
      <c r="H1" s="32"/>
    </row>
    <row r="2" spans="1:14" x14ac:dyDescent="0.4">
      <c r="A2" s="33"/>
      <c r="B2" s="31"/>
      <c r="C2" s="31"/>
      <c r="D2" s="32"/>
      <c r="E2" s="31"/>
      <c r="F2" s="32"/>
      <c r="G2" s="31"/>
      <c r="H2" s="32"/>
    </row>
    <row r="3" spans="1:14" x14ac:dyDescent="0.4">
      <c r="A3" s="34" t="s">
        <v>15</v>
      </c>
      <c r="B3" s="34" t="s">
        <v>16</v>
      </c>
      <c r="C3" s="34" t="s">
        <v>17</v>
      </c>
      <c r="D3" s="35" t="s">
        <v>18</v>
      </c>
      <c r="E3" s="34" t="s">
        <v>19</v>
      </c>
      <c r="F3" s="35" t="s">
        <v>18</v>
      </c>
      <c r="G3" s="34" t="s">
        <v>20</v>
      </c>
      <c r="H3" s="35" t="s">
        <v>18</v>
      </c>
      <c r="I3" s="34" t="s">
        <v>38</v>
      </c>
      <c r="J3" s="35" t="s">
        <v>18</v>
      </c>
      <c r="K3" s="34" t="s">
        <v>39</v>
      </c>
      <c r="L3" s="35" t="s">
        <v>18</v>
      </c>
      <c r="M3" s="34" t="s">
        <v>40</v>
      </c>
      <c r="N3" s="35" t="s">
        <v>18</v>
      </c>
    </row>
    <row r="4" spans="1:14" x14ac:dyDescent="0.4">
      <c r="A4" s="36" t="s">
        <v>21</v>
      </c>
      <c r="B4" s="36" t="s">
        <v>22</v>
      </c>
      <c r="C4" s="36"/>
      <c r="D4" s="37"/>
      <c r="E4" s="36"/>
      <c r="F4" s="37"/>
      <c r="G4" s="36"/>
      <c r="H4" s="37"/>
      <c r="I4" s="36"/>
      <c r="J4" s="37"/>
      <c r="K4" s="36" t="s">
        <v>41</v>
      </c>
      <c r="L4" s="37">
        <v>44669</v>
      </c>
      <c r="M4" s="36"/>
      <c r="N4" s="37"/>
    </row>
    <row r="5" spans="1:14" x14ac:dyDescent="0.4">
      <c r="A5" s="36" t="s">
        <v>21</v>
      </c>
      <c r="B5" s="36" t="s">
        <v>42</v>
      </c>
      <c r="C5" s="36"/>
      <c r="D5" s="37"/>
      <c r="E5" s="36"/>
      <c r="F5" s="38"/>
      <c r="G5" s="36"/>
      <c r="H5" s="38"/>
      <c r="I5" s="36"/>
      <c r="J5" s="37"/>
      <c r="K5" s="36" t="s">
        <v>41</v>
      </c>
      <c r="L5" s="37">
        <v>44669</v>
      </c>
      <c r="M5" s="36"/>
      <c r="N5" s="38"/>
    </row>
    <row r="6" spans="1:14" x14ac:dyDescent="0.4">
      <c r="A6" s="36" t="s">
        <v>21</v>
      </c>
      <c r="B6" s="36" t="s">
        <v>43</v>
      </c>
      <c r="C6" s="36"/>
      <c r="D6" s="38"/>
      <c r="E6" s="36"/>
      <c r="F6" s="38"/>
      <c r="G6" s="36"/>
      <c r="H6" s="38"/>
      <c r="I6" s="36"/>
      <c r="J6" s="38"/>
      <c r="K6" s="36" t="s">
        <v>41</v>
      </c>
      <c r="L6" s="37">
        <v>44670</v>
      </c>
      <c r="M6" s="36"/>
      <c r="N6" s="38"/>
    </row>
    <row r="7" spans="1:14" x14ac:dyDescent="0.4">
      <c r="A7" s="36" t="s">
        <v>21</v>
      </c>
      <c r="B7" s="36" t="s">
        <v>44</v>
      </c>
      <c r="C7" s="36"/>
      <c r="D7" s="38"/>
      <c r="E7" s="36"/>
      <c r="F7" s="38"/>
      <c r="G7" s="36"/>
      <c r="H7" s="38"/>
      <c r="I7" s="36"/>
      <c r="J7" s="38"/>
      <c r="K7" s="36" t="s">
        <v>41</v>
      </c>
      <c r="L7" s="37">
        <v>44671</v>
      </c>
      <c r="M7" s="36"/>
      <c r="N7" s="38"/>
    </row>
    <row r="8" spans="1:14" x14ac:dyDescent="0.4">
      <c r="A8" s="36" t="s">
        <v>21</v>
      </c>
      <c r="B8" s="36" t="s">
        <v>45</v>
      </c>
      <c r="C8" s="36"/>
      <c r="D8" s="38"/>
      <c r="E8" s="36"/>
      <c r="F8" s="38"/>
      <c r="G8" s="36"/>
      <c r="H8" s="38"/>
      <c r="I8" s="36"/>
      <c r="J8" s="38"/>
      <c r="K8" s="36" t="s">
        <v>41</v>
      </c>
      <c r="L8" s="37">
        <v>44671</v>
      </c>
      <c r="M8" s="36"/>
      <c r="N8" s="38"/>
    </row>
    <row r="9" spans="1:14" x14ac:dyDescent="0.4">
      <c r="A9" s="36" t="s">
        <v>21</v>
      </c>
      <c r="B9" s="36" t="s">
        <v>62</v>
      </c>
      <c r="C9" s="36"/>
      <c r="D9" s="38"/>
      <c r="E9" s="36"/>
      <c r="F9" s="38"/>
      <c r="G9" s="36"/>
      <c r="H9" s="38"/>
      <c r="I9" s="36"/>
      <c r="J9" s="38"/>
      <c r="K9" s="36" t="s">
        <v>41</v>
      </c>
      <c r="L9" s="37">
        <v>44672</v>
      </c>
      <c r="M9" s="36"/>
      <c r="N9" s="38"/>
    </row>
    <row r="10" spans="1:14" x14ac:dyDescent="0.4">
      <c r="A10" s="36" t="s">
        <v>21</v>
      </c>
      <c r="B10" s="36"/>
      <c r="C10" s="36"/>
      <c r="D10" s="38"/>
      <c r="E10" s="36"/>
      <c r="F10" s="38"/>
      <c r="G10" s="36"/>
      <c r="H10" s="38"/>
      <c r="I10" s="36"/>
      <c r="J10" s="38"/>
      <c r="K10" s="36"/>
      <c r="L10" s="38"/>
      <c r="M10" s="36"/>
      <c r="N10" s="38"/>
    </row>
    <row r="11" spans="1:14" x14ac:dyDescent="0.4">
      <c r="A11" s="36" t="s">
        <v>21</v>
      </c>
      <c r="B11" s="36"/>
      <c r="C11" s="36"/>
      <c r="D11" s="38"/>
      <c r="E11" s="36"/>
      <c r="F11" s="38"/>
      <c r="G11" s="36"/>
      <c r="H11" s="38"/>
      <c r="I11" s="36"/>
      <c r="J11" s="38"/>
      <c r="K11" s="36"/>
      <c r="L11" s="38"/>
      <c r="M11" s="36"/>
      <c r="N11" s="38"/>
    </row>
    <row r="12" spans="1:14" x14ac:dyDescent="0.4">
      <c r="A12" s="33"/>
      <c r="B12" s="31"/>
      <c r="C12" s="31"/>
      <c r="D12" s="32"/>
      <c r="E12" s="31"/>
      <c r="F12" s="32"/>
      <c r="G12" s="31"/>
      <c r="H12" s="3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YAMADA MASAMI</cp:lastModifiedBy>
  <dcterms:created xsi:type="dcterms:W3CDTF">2020-09-18T03:10:57Z</dcterms:created>
  <dcterms:modified xsi:type="dcterms:W3CDTF">2022-04-21T11:24:49Z</dcterms:modified>
</cp:coreProperties>
</file>