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st6\Desktop\"/>
    </mc:Choice>
  </mc:AlternateContent>
  <xr:revisionPtr revIDLastSave="0" documentId="13_ncr:1_{1A48B39B-A4C6-42FE-A567-5D46EAC7647A}" xr6:coauthVersionLast="47" xr6:coauthVersionMax="47" xr10:uidLastSave="{00000000-0000-0000-0000-000000000000}"/>
  <bookViews>
    <workbookView xWindow="1980" yWindow="585" windowWidth="25770" windowHeight="1459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<sst xmlns="http://schemas.openxmlformats.org/spreadsheetml/2006/main" count="95" uniqueCount="67">
  <si>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</si>
  <si>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</si>
  <si>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</si>
  <si>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</si>
  <si>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</si>
  <si>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</si>
  <si>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</si>
  <si>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</si>
  <si>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</si>
  <si>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</si>
  <si>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</si>
  <si>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</si>
  <si>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</si>
  <si>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</si>
  <si>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</si>
  <si>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</si>
  <si>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</si>
  <si>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</si>
  <si>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</si>
  <si>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</si>
  <si>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</si>
  <si>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</si>
  <si>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</si>
  <si>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</si>
  <si>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</si>
  <si>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</si>
  <si>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</si>
  <si>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</si>
  <si>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</si>
  <si>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</si>
  <si>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</si>
  <si>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</si>
  <si>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</si>
  <si>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</si>
  <si>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</si>
  <si>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</si>
  <si>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USDCAD</t>
    <phoneticPr fontId="1"/>
  </si>
  <si>
    <t>15M足</t>
    <rPh sb="3" eb="4">
      <t>アシ</t>
    </rPh>
    <phoneticPr fontId="1"/>
  </si>
  <si>
    <t>① USDCAD  15M  No.1の画像です</t>
    <phoneticPr fontId="1"/>
  </si>
  <si>
    <t>② USDCAD  15M  No.2の画像です</t>
    <phoneticPr fontId="1"/>
  </si>
  <si>
    <t>③ USDCAD  15M  No.3の画像です</t>
    <phoneticPr fontId="1"/>
  </si>
  <si>
    <t>④ USDCAD  15M  No.4の画像です</t>
    <phoneticPr fontId="1"/>
  </si>
  <si>
    <t>⑤ USDCAD  15M  No.5の画像です</t>
    <phoneticPr fontId="1"/>
  </si>
  <si>
    <t>追撃！！</t>
    <rPh sb="0" eb="2">
      <t>ツイゲキ</t>
    </rPh>
    <phoneticPr fontId="1"/>
  </si>
  <si>
    <t>以下、画像の添付を省略します。ご了承下さい！！</t>
    <rPh sb="0" eb="2">
      <t>イカ</t>
    </rPh>
    <rPh sb="3" eb="5">
      <t>ガゾウ</t>
    </rPh>
    <rPh sb="6" eb="8">
      <t>テンプ</t>
    </rPh>
    <rPh sb="9" eb="11">
      <t>ショウリャク</t>
    </rPh>
    <rPh sb="16" eb="18">
      <t>リョウショウ</t>
    </rPh>
    <rPh sb="18" eb="19">
      <t>クダ</t>
    </rPh>
    <phoneticPr fontId="1"/>
  </si>
  <si>
    <t>塾長が、2022.1.20WEBセミナーで、動画の添付は、5個くらいでいいから、スピード感を持って、検証を進める様に指示がありました</t>
    <rPh sb="0" eb="2">
      <t>ジュクチョウ</t>
    </rPh>
    <rPh sb="22" eb="24">
      <t>ドウガ</t>
    </rPh>
    <rPh sb="25" eb="27">
      <t>テンプ</t>
    </rPh>
    <rPh sb="30" eb="31">
      <t>コ</t>
    </rPh>
    <rPh sb="44" eb="45">
      <t>カン</t>
    </rPh>
    <rPh sb="46" eb="47">
      <t>モ</t>
    </rPh>
    <rPh sb="50" eb="52">
      <t>ケンショウ</t>
    </rPh>
    <rPh sb="53" eb="54">
      <t>スス</t>
    </rPh>
    <rPh sb="56" eb="57">
      <t>ヨウ</t>
    </rPh>
    <rPh sb="58" eb="60">
      <t>シジ</t>
    </rPh>
    <phoneticPr fontId="1"/>
  </si>
  <si>
    <t>追撃！！凄く伸びた！！（10まで取れてる）</t>
    <rPh sb="0" eb="2">
      <t>ツイゲキ</t>
    </rPh>
    <phoneticPr fontId="1"/>
  </si>
  <si>
    <t>更に、追撃！！</t>
    <rPh sb="0" eb="1">
      <t>サラ</t>
    </rPh>
    <rPh sb="3" eb="5">
      <t>ツイゲキ</t>
    </rPh>
    <phoneticPr fontId="1"/>
  </si>
  <si>
    <t>凄く伸びた！！（20まで取れてる）</t>
    <phoneticPr fontId="1"/>
  </si>
  <si>
    <t>凄く伸びた！！（10まで取れてる）</t>
    <phoneticPr fontId="1"/>
  </si>
  <si>
    <t>追撃！！凄く伸びた！！（20まで取れてる）</t>
    <rPh sb="0" eb="2">
      <t>ツイゲキ</t>
    </rPh>
    <phoneticPr fontId="1"/>
  </si>
  <si>
    <t>凄く伸びた！！（30まで取れてる！！）</t>
    <phoneticPr fontId="1"/>
  </si>
  <si>
    <t>そのまた更に、追撃！！</t>
    <rPh sb="4" eb="5">
      <t>サラ</t>
    </rPh>
    <rPh sb="7" eb="9">
      <t>ツイゲキ</t>
    </rPh>
    <phoneticPr fontId="1"/>
  </si>
  <si>
    <t>この通貨は、レンジの時が多い、また、引き分けも多くMAの傾きが横に近くなった時点で、「同値撤退」する技術が必要だと思いました。そしてトレンドが出ると大きくとれるので、上位足の環境認識でしっかりと方向性が出てからトレードすると、利益になると思いました。</t>
    <rPh sb="119" eb="120">
      <t>オモ</t>
    </rPh>
    <phoneticPr fontId="1"/>
  </si>
  <si>
    <t>ドルストレートの通貨4通貨・クロス円の通貨4通貨の合計8通貨を検証しました。実践でのリアルトレードでもこの8通貨をメインに監視して取引して行く予定です。後は、インジケーターの「CCFｐ」を見て、強弱のハッキリしている通貨・トレンドがハッキリ出ている通貨を狙ってエントリーして行こうと考えています。ＰＢはもう完全にマスターしたので、ＰＢだけでも勝てるトレーダーになれる実感を得ました。</t>
    <rPh sb="8" eb="10">
      <t>ツウカ</t>
    </rPh>
    <rPh sb="11" eb="13">
      <t>ツウカ</t>
    </rPh>
    <rPh sb="17" eb="18">
      <t>エン</t>
    </rPh>
    <rPh sb="19" eb="21">
      <t>ツウカ</t>
    </rPh>
    <rPh sb="22" eb="24">
      <t>ツウカ</t>
    </rPh>
    <rPh sb="25" eb="27">
      <t>ゴウケイ</t>
    </rPh>
    <rPh sb="28" eb="30">
      <t>ツウカ</t>
    </rPh>
    <rPh sb="31" eb="33">
      <t>ケンショウ</t>
    </rPh>
    <rPh sb="38" eb="40">
      <t>ジッセン</t>
    </rPh>
    <rPh sb="54" eb="56">
      <t>ツウカ</t>
    </rPh>
    <rPh sb="61" eb="63">
      <t>カンシ</t>
    </rPh>
    <rPh sb="65" eb="67">
      <t>トリヒキ</t>
    </rPh>
    <rPh sb="69" eb="70">
      <t>イ</t>
    </rPh>
    <rPh sb="71" eb="73">
      <t>ヨテイ</t>
    </rPh>
    <rPh sb="76" eb="77">
      <t>アト</t>
    </rPh>
    <rPh sb="94" eb="95">
      <t>ミ</t>
    </rPh>
    <rPh sb="97" eb="99">
      <t>キョウジャク</t>
    </rPh>
    <rPh sb="108" eb="110">
      <t>ツウカ</t>
    </rPh>
    <rPh sb="120" eb="121">
      <t>デ</t>
    </rPh>
    <rPh sb="124" eb="126">
      <t>ツウカ</t>
    </rPh>
    <rPh sb="127" eb="128">
      <t>ネラ</t>
    </rPh>
    <rPh sb="137" eb="138">
      <t>イ</t>
    </rPh>
    <rPh sb="141" eb="142">
      <t>カンガ</t>
    </rPh>
    <rPh sb="153" eb="155">
      <t>カンゼン</t>
    </rPh>
    <rPh sb="171" eb="172">
      <t>カ</t>
    </rPh>
    <rPh sb="183" eb="185">
      <t>ジッカン</t>
    </rPh>
    <rPh sb="186" eb="187">
      <t>エ</t>
    </rPh>
    <phoneticPr fontId="1"/>
  </si>
  <si>
    <t>ＥＢを検証しながら（同じく8通貨）同時進行で、デモトレードに入ります。</t>
    <rPh sb="3" eb="5">
      <t>ケンショウ</t>
    </rPh>
    <rPh sb="10" eb="11">
      <t>オナ</t>
    </rPh>
    <rPh sb="14" eb="16">
      <t>ツウカ</t>
    </rPh>
    <rPh sb="17" eb="21">
      <t>ドウジシンコウ</t>
    </rPh>
    <rPh sb="30" eb="31">
      <t>ハイ</t>
    </rPh>
    <phoneticPr fontId="1"/>
  </si>
  <si>
    <t>30 M</t>
    <phoneticPr fontId="5"/>
  </si>
  <si>
    <t>15M</t>
    <phoneticPr fontId="1"/>
  </si>
  <si>
    <t>5M</t>
    <phoneticPr fontId="1"/>
  </si>
  <si>
    <t>〇</t>
    <phoneticPr fontId="1"/>
  </si>
  <si>
    <t>GBP/USD</t>
    <phoneticPr fontId="1"/>
  </si>
  <si>
    <t>EUR/JPY</t>
    <phoneticPr fontId="1"/>
  </si>
  <si>
    <t>GBP/JPY</t>
    <phoneticPr fontId="1"/>
  </si>
  <si>
    <t>AUD/JPY</t>
    <phoneticPr fontId="1"/>
  </si>
  <si>
    <t>NZD/JPY</t>
    <phoneticPr fontId="1"/>
  </si>
  <si>
    <t>AUD/USD</t>
    <phoneticPr fontId="1"/>
  </si>
  <si>
    <t>USD/CAD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</si>
</sst>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20"/>
      <color indexed="8"/>
      <name val="ＭＳ Ｐゴシック"/>
      <family val="3"/>
      <charset val="128"/>
    </font>
    <font>
      <b/>
      <sz val="26"/>
      <color rgb="FFFF0000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4" fillId="0" borderId="0" xfId="2" applyFont="1">
      <alignment vertical="center"/>
    </xf>
    <xf numFmtId="0" fontId="12" fillId="4" borderId="9" xfId="0" applyNumberFormat="1" applyFont="1" applyFill="1" applyBorder="1">
      <alignment vertical="center"/>
    </xf>
    <xf numFmtId="0" fontId="15" fillId="0" borderId="0" xfId="2" applyFont="1">
      <alignment vertical="center"/>
    </xf>
    <xf numFmtId="0" fontId="16" fillId="0" borderId="0" xfId="2" applyFont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99061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4</xdr:row>
      <xdr:rowOff>0</xdr:rowOff>
    </xdr:from>
    <xdr:to>
      <xdr:col>17</xdr:col>
      <xdr:colOff>413920</xdr:colOff>
      <xdr:row>40</xdr:row>
      <xdr:rowOff>97888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73FAE9C1-6847-4156-BEC7-A190BAC802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14375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45</xdr:row>
      <xdr:rowOff>0</xdr:rowOff>
    </xdr:from>
    <xdr:to>
      <xdr:col>17</xdr:col>
      <xdr:colOff>413920</xdr:colOff>
      <xdr:row>81</xdr:row>
      <xdr:rowOff>97888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7BB5669-F52C-43CD-BC52-AB4C69BCBD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8298656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17</xdr:col>
      <xdr:colOff>413920</xdr:colOff>
      <xdr:row>122</xdr:row>
      <xdr:rowOff>97888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08431102-3A5E-4D22-BD7B-67A58091E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5751969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17</xdr:col>
      <xdr:colOff>413920</xdr:colOff>
      <xdr:row>163</xdr:row>
      <xdr:rowOff>97888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4F0F1727-5FF8-449E-B7D1-AB6FB910A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3205281"/>
          <a:ext cx="10748545" cy="652726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168</xdr:row>
      <xdr:rowOff>0</xdr:rowOff>
    </xdr:from>
    <xdr:to>
      <xdr:col>17</xdr:col>
      <xdr:colOff>413920</xdr:colOff>
      <xdr:row>204</xdr:row>
      <xdr:rowOff>97888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A3913318-5B74-48D5-A984-780C68652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30658594"/>
          <a:ext cx="10748545" cy="65272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1" sqref="D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8">
        <v>100000</v>
      </c>
    </row>
    <row r="4" spans="1:18" x14ac:dyDescent="0.4">
      <c r="A4" s="1" t="s">
        <v>11</v>
      </c>
      <c r="C4" s="28" t="s">
        <v>13</v>
      </c>
    </row>
    <row r="5" spans="1:18" ht="19.5" thickBot="1" x14ac:dyDescent="0.45">
      <c r="A5" s="1" t="s">
        <v>12</v>
      </c>
      <c r="C5" s="28" t="s">
        <v>34</v>
      </c>
    </row>
    <row r="6" spans="1:18" ht="19.5" thickBot="1" x14ac:dyDescent="0.45">
      <c r="A6" s="23" t="s">
        <v>0</v>
      </c>
      <c r="B6" s="23" t="s">
        <v>1</v>
      </c>
      <c r="C6" s="23" t="s">
        <v>1</v>
      </c>
      <c r="D6" s="47" t="s">
        <v>25</v>
      </c>
      <c r="E6" s="24"/>
      <c r="F6" s="25"/>
      <c r="G6" s="82" t="s">
        <v>3</v>
      </c>
      <c r="H6" s="83"/>
      <c r="I6" s="89"/>
      <c r="J6" s="82" t="s">
        <v>23</v>
      </c>
      <c r="K6" s="83"/>
      <c r="L6" s="89"/>
      <c r="M6" s="82" t="s">
        <v>24</v>
      </c>
      <c r="N6" s="83"/>
      <c r="O6" s="89"/>
    </row>
    <row r="7" spans="1:18" ht="19.5" thickBot="1" x14ac:dyDescent="0.45">
      <c r="A7" s="26"/>
      <c r="B7" s="26" t="s">
        <v>2</v>
      </c>
      <c r="C7" s="62" t="s">
        <v>29</v>
      </c>
      <c r="D7" s="12">
        <v>1.27</v>
      </c>
      <c r="E7" s="13">
        <v>1.5</v>
      </c>
      <c r="F7" s="14">
        <v>2</v>
      </c>
      <c r="G7" s="12">
        <v>1.27</v>
      </c>
      <c r="H7" s="13">
        <v>1.5</v>
      </c>
      <c r="I7" s="14">
        <v>2</v>
      </c>
      <c r="J7" s="12">
        <v>1.27</v>
      </c>
      <c r="K7" s="13">
        <v>1.5</v>
      </c>
      <c r="L7" s="14">
        <v>2</v>
      </c>
      <c r="M7" s="12">
        <v>1.27</v>
      </c>
      <c r="N7" s="13">
        <v>1.5</v>
      </c>
      <c r="O7" s="14">
        <v>2</v>
      </c>
    </row>
    <row r="8" spans="1:18" ht="19.5" thickBot="1" x14ac:dyDescent="0.45">
      <c r="A8" s="27" t="s">
        <v>9</v>
      </c>
      <c r="B8" s="11"/>
      <c r="C8" s="48"/>
      <c r="D8" s="16"/>
      <c r="E8" s="15"/>
      <c r="F8" s="17"/>
      <c r="G8" s="18">
        <f>C3</f>
        <v>100000</v>
      </c>
      <c r="H8" s="19">
        <f>C3</f>
        <v>100000</v>
      </c>
      <c r="I8" s="20">
        <f>C3</f>
        <v>100000</v>
      </c>
      <c r="J8" s="86" t="s">
        <v>23</v>
      </c>
      <c r="K8" s="87"/>
      <c r="L8" s="88"/>
      <c r="M8" s="86"/>
      <c r="N8" s="87"/>
      <c r="O8" s="88"/>
    </row>
    <row r="9" spans="1:18" x14ac:dyDescent="0.4">
      <c r="A9" s="8">
        <v>1</v>
      </c>
      <c r="B9" s="22">
        <v>44340</v>
      </c>
      <c r="C9" s="49">
        <v>2</v>
      </c>
      <c r="D9" s="52">
        <v>1.27</v>
      </c>
      <c r="E9" s="53">
        <v>1.5</v>
      </c>
      <c r="F9" s="54">
        <v>-1</v>
      </c>
      <c r="G9" s="21">
        <f>IF(D9="","",G8+M9)</f>
        <v>103810</v>
      </c>
      <c r="H9" s="21">
        <f t="shared" ref="H9" si="0">IF(E9="","",H8+N9)</f>
        <v>104500</v>
      </c>
      <c r="I9" s="21">
        <f t="shared" ref="I9" si="1">IF(F9="","",I8+O9)</f>
        <v>97000</v>
      </c>
      <c r="J9" s="40">
        <f>IF(G8="","",G8*0.03)</f>
        <v>3000</v>
      </c>
      <c r="K9" s="41">
        <f>IF(H8="","",H8*0.03)</f>
        <v>3000</v>
      </c>
      <c r="L9" s="42">
        <f>IF(I8="","",I8*0.03)</f>
        <v>3000</v>
      </c>
      <c r="M9" s="40">
        <f>IF(D9="","",J9*D9)</f>
        <v>3810</v>
      </c>
      <c r="N9" s="41">
        <f>IF(E9="","",K9*E9)</f>
        <v>4500</v>
      </c>
      <c r="O9" s="42">
        <f>IF(F9="","",L9*F9)</f>
        <v>-3000</v>
      </c>
      <c r="P9" s="39"/>
      <c r="Q9" s="39"/>
      <c r="R9" s="39"/>
    </row>
    <row r="10" spans="1:18" x14ac:dyDescent="0.4">
      <c r="A10" s="8">
        <v>2</v>
      </c>
      <c r="B10" s="5">
        <v>44341</v>
      </c>
      <c r="C10" s="46">
        <v>1</v>
      </c>
      <c r="D10" s="55">
        <v>-1</v>
      </c>
      <c r="E10" s="56">
        <v>-1</v>
      </c>
      <c r="F10" s="57">
        <v>-1</v>
      </c>
      <c r="G10" s="21">
        <f t="shared" ref="G10:G42" si="2">IF(D10="","",G9+M10)</f>
        <v>100695.7</v>
      </c>
      <c r="H10" s="21">
        <f t="shared" ref="H10:H42" si="3">IF(E10="","",H9+N10)</f>
        <v>101365</v>
      </c>
      <c r="I10" s="21">
        <f t="shared" ref="I10:I42" si="4">IF(F10="","",I9+O10)</f>
        <v>94090</v>
      </c>
      <c r="J10" s="43">
        <f t="shared" ref="J10:J12" si="5">IF(G9="","",G9*0.03)</f>
        <v>3114.2999999999997</v>
      </c>
      <c r="K10" s="44">
        <f t="shared" ref="K10:K12" si="6">IF(H9="","",H9*0.03)</f>
        <v>3135</v>
      </c>
      <c r="L10" s="45">
        <f t="shared" ref="L10:L12" si="7">IF(I9="","",I9*0.03)</f>
        <v>2910</v>
      </c>
      <c r="M10" s="43">
        <f t="shared" ref="M10:M12" si="8">IF(D10="","",J10*D10)</f>
        <v>-3114.2999999999997</v>
      </c>
      <c r="N10" s="44">
        <f t="shared" ref="N10:N12" si="9">IF(E10="","",K10*E10)</f>
        <v>-3135</v>
      </c>
      <c r="O10" s="45">
        <f t="shared" ref="O10:O12" si="10">IF(F10="","",L10*F10)</f>
        <v>-2910</v>
      </c>
      <c r="P10" s="39"/>
      <c r="Q10" s="39"/>
      <c r="R10" s="39"/>
    </row>
    <row r="11" spans="1:18" x14ac:dyDescent="0.4">
      <c r="A11" s="8">
        <v>3</v>
      </c>
      <c r="B11" s="5">
        <v>44341</v>
      </c>
      <c r="C11" s="46">
        <v>2</v>
      </c>
      <c r="D11" s="55">
        <v>1.27</v>
      </c>
      <c r="E11" s="56">
        <v>1.5</v>
      </c>
      <c r="F11" s="78">
        <v>2</v>
      </c>
      <c r="G11" s="21">
        <f t="shared" si="2"/>
        <v>104532.20616999999</v>
      </c>
      <c r="H11" s="21">
        <f t="shared" si="3"/>
        <v>105926.425</v>
      </c>
      <c r="I11" s="21">
        <f t="shared" si="4"/>
        <v>99735.4</v>
      </c>
      <c r="J11" s="43">
        <f t="shared" si="5"/>
        <v>3020.8709999999996</v>
      </c>
      <c r="K11" s="44">
        <f t="shared" si="6"/>
        <v>3040.95</v>
      </c>
      <c r="L11" s="45">
        <f t="shared" si="7"/>
        <v>2822.7</v>
      </c>
      <c r="M11" s="43">
        <f t="shared" si="8"/>
        <v>3836.5061699999997</v>
      </c>
      <c r="N11" s="44">
        <f t="shared" si="9"/>
        <v>4561.4249999999993</v>
      </c>
      <c r="O11" s="45">
        <f t="shared" si="10"/>
        <v>5645.4</v>
      </c>
      <c r="P11" s="39"/>
      <c r="Q11" s="39"/>
      <c r="R11" s="39"/>
    </row>
    <row r="12" spans="1:18" x14ac:dyDescent="0.4">
      <c r="A12" s="8">
        <v>4</v>
      </c>
      <c r="B12" s="5">
        <v>44341</v>
      </c>
      <c r="C12" s="46">
        <v>2</v>
      </c>
      <c r="D12" s="55">
        <v>1.27</v>
      </c>
      <c r="E12" s="56">
        <v>1.5</v>
      </c>
      <c r="F12" s="57">
        <v>2</v>
      </c>
      <c r="G12" s="21">
        <f t="shared" si="2"/>
        <v>108514.88322507699</v>
      </c>
      <c r="H12" s="21">
        <f t="shared" si="3"/>
        <v>110693.11412500001</v>
      </c>
      <c r="I12" s="21">
        <f t="shared" si="4"/>
        <v>105719.52399999999</v>
      </c>
      <c r="J12" s="43">
        <f t="shared" si="5"/>
        <v>3135.9661850999996</v>
      </c>
      <c r="K12" s="44">
        <f t="shared" si="6"/>
        <v>3177.7927500000001</v>
      </c>
      <c r="L12" s="45">
        <f t="shared" si="7"/>
        <v>2992.0619999999999</v>
      </c>
      <c r="M12" s="43">
        <f t="shared" si="8"/>
        <v>3982.6770550769997</v>
      </c>
      <c r="N12" s="44">
        <f t="shared" si="9"/>
        <v>4766.6891249999999</v>
      </c>
      <c r="O12" s="45">
        <f t="shared" si="10"/>
        <v>5984.1239999999998</v>
      </c>
      <c r="P12" s="39" t="s">
        <v>43</v>
      </c>
      <c r="Q12" s="39"/>
      <c r="R12" s="39"/>
    </row>
    <row r="13" spans="1:18" x14ac:dyDescent="0.4">
      <c r="A13" s="8">
        <v>5</v>
      </c>
      <c r="B13" s="5">
        <v>44342</v>
      </c>
      <c r="C13" s="46">
        <v>1</v>
      </c>
      <c r="D13" s="55">
        <v>1.27</v>
      </c>
      <c r="E13" s="56">
        <v>1.5</v>
      </c>
      <c r="F13" s="78">
        <v>2</v>
      </c>
      <c r="G13" s="21">
        <f t="shared" si="2"/>
        <v>112649.30027595242</v>
      </c>
      <c r="H13" s="21">
        <f t="shared" si="3"/>
        <v>115674.30426062501</v>
      </c>
      <c r="I13" s="21">
        <f t="shared" si="4"/>
        <v>112062.69544</v>
      </c>
      <c r="J13" s="43">
        <f t="shared" ref="J13:J58" si="11">IF(G12="","",G12*0.03)</f>
        <v>3255.4464967523095</v>
      </c>
      <c r="K13" s="44">
        <f t="shared" ref="K13:K58" si="12">IF(H12="","",H12*0.03)</f>
        <v>3320.7934237499999</v>
      </c>
      <c r="L13" s="45">
        <f t="shared" ref="L13:L58" si="13">IF(I12="","",I12*0.03)</f>
        <v>3171.5857199999996</v>
      </c>
      <c r="M13" s="43">
        <f t="shared" ref="M13:M58" si="14">IF(D13="","",J13*D13)</f>
        <v>4134.4170508754332</v>
      </c>
      <c r="N13" s="44">
        <f t="shared" ref="N13:N58" si="15">IF(E13="","",K13*E13)</f>
        <v>4981.190135625</v>
      </c>
      <c r="O13" s="45">
        <f t="shared" ref="O13:O58" si="16">IF(F13="","",L13*F13)</f>
        <v>6343.1714399999992</v>
      </c>
      <c r="P13" s="39"/>
      <c r="Q13" s="39"/>
      <c r="R13" s="39"/>
    </row>
    <row r="14" spans="1:18" x14ac:dyDescent="0.4">
      <c r="A14" s="8">
        <v>6</v>
      </c>
      <c r="B14" s="5">
        <v>44342</v>
      </c>
      <c r="C14" s="46">
        <v>1</v>
      </c>
      <c r="D14" s="55">
        <v>1.27</v>
      </c>
      <c r="E14" s="56">
        <v>1.5</v>
      </c>
      <c r="F14" s="97">
        <v>2</v>
      </c>
      <c r="G14" s="21">
        <f t="shared" si="2"/>
        <v>116941.23861646622</v>
      </c>
      <c r="H14" s="21">
        <f t="shared" si="3"/>
        <v>120879.64795235313</v>
      </c>
      <c r="I14" s="21">
        <f t="shared" si="4"/>
        <v>118786.4571664</v>
      </c>
      <c r="J14" s="43">
        <f t="shared" si="11"/>
        <v>3379.4790082785726</v>
      </c>
      <c r="K14" s="44">
        <f t="shared" si="12"/>
        <v>3470.2291278187499</v>
      </c>
      <c r="L14" s="45">
        <f t="shared" si="13"/>
        <v>3361.8808631999996</v>
      </c>
      <c r="M14" s="43">
        <f t="shared" si="14"/>
        <v>4291.9383405137869</v>
      </c>
      <c r="N14" s="44">
        <f t="shared" si="15"/>
        <v>5205.3436917281251</v>
      </c>
      <c r="O14" s="45">
        <f t="shared" si="16"/>
        <v>6723.7617263999991</v>
      </c>
      <c r="P14" s="39" t="s">
        <v>46</v>
      </c>
      <c r="Q14" s="39"/>
      <c r="R14" s="39"/>
    </row>
    <row r="15" spans="1:18" x14ac:dyDescent="0.4">
      <c r="A15" s="8">
        <v>7</v>
      </c>
      <c r="B15" s="5">
        <v>44343</v>
      </c>
      <c r="C15" s="46">
        <v>1</v>
      </c>
      <c r="D15" s="55">
        <v>1.27</v>
      </c>
      <c r="E15" s="56">
        <v>1.5</v>
      </c>
      <c r="F15" s="57">
        <v>2</v>
      </c>
      <c r="G15" s="21">
        <f t="shared" si="2"/>
        <v>121396.69980775358</v>
      </c>
      <c r="H15" s="21">
        <f t="shared" si="3"/>
        <v>126319.23211020902</v>
      </c>
      <c r="I15" s="21">
        <f t="shared" si="4"/>
        <v>125913.64459638399</v>
      </c>
      <c r="J15" s="43">
        <f t="shared" si="11"/>
        <v>3508.2371584939865</v>
      </c>
      <c r="K15" s="44">
        <f t="shared" si="12"/>
        <v>3626.3894385705939</v>
      </c>
      <c r="L15" s="45">
        <f t="shared" si="13"/>
        <v>3563.5937149919996</v>
      </c>
      <c r="M15" s="43">
        <f t="shared" si="14"/>
        <v>4455.4611912873634</v>
      </c>
      <c r="N15" s="44">
        <f t="shared" si="15"/>
        <v>5439.5841578558911</v>
      </c>
      <c r="O15" s="45">
        <f t="shared" si="16"/>
        <v>7127.1874299839992</v>
      </c>
      <c r="P15" s="39" t="s">
        <v>47</v>
      </c>
      <c r="Q15" s="39"/>
      <c r="R15" s="39"/>
    </row>
    <row r="16" spans="1:18" x14ac:dyDescent="0.4">
      <c r="A16" s="8">
        <v>8</v>
      </c>
      <c r="B16" s="5">
        <v>44347</v>
      </c>
      <c r="C16" s="46">
        <v>2</v>
      </c>
      <c r="D16" s="55">
        <v>1.27</v>
      </c>
      <c r="E16" s="56">
        <v>1.5</v>
      </c>
      <c r="F16" s="57">
        <v>2</v>
      </c>
      <c r="G16" s="21">
        <f t="shared" si="2"/>
        <v>126021.91407042899</v>
      </c>
      <c r="H16" s="21">
        <f t="shared" si="3"/>
        <v>132003.59755516844</v>
      </c>
      <c r="I16" s="21">
        <f t="shared" si="4"/>
        <v>133468.46327216702</v>
      </c>
      <c r="J16" s="43">
        <f t="shared" si="11"/>
        <v>3641.9009942326074</v>
      </c>
      <c r="K16" s="44">
        <f t="shared" si="12"/>
        <v>3789.5769633062705</v>
      </c>
      <c r="L16" s="45">
        <f t="shared" si="13"/>
        <v>3777.4093378915195</v>
      </c>
      <c r="M16" s="43">
        <f t="shared" si="14"/>
        <v>4625.2142626754112</v>
      </c>
      <c r="N16" s="44">
        <f t="shared" si="15"/>
        <v>5684.365444959406</v>
      </c>
      <c r="O16" s="45">
        <f t="shared" si="16"/>
        <v>7554.818675783039</v>
      </c>
      <c r="P16" s="39"/>
      <c r="Q16" s="39"/>
      <c r="R16" s="39"/>
    </row>
    <row r="17" spans="1:18" x14ac:dyDescent="0.4">
      <c r="A17" s="8">
        <v>9</v>
      </c>
      <c r="B17" s="5">
        <v>44347</v>
      </c>
      <c r="C17" s="46">
        <v>2</v>
      </c>
      <c r="D17" s="55">
        <v>1.27</v>
      </c>
      <c r="E17" s="56">
        <v>1.5</v>
      </c>
      <c r="F17" s="97">
        <v>2</v>
      </c>
      <c r="G17" s="21">
        <f t="shared" si="2"/>
        <v>130823.34899651233</v>
      </c>
      <c r="H17" s="21">
        <f t="shared" si="3"/>
        <v>137943.75944515102</v>
      </c>
      <c r="I17" s="21">
        <f t="shared" si="4"/>
        <v>141476.57106849705</v>
      </c>
      <c r="J17" s="43">
        <f t="shared" si="11"/>
        <v>3780.6574221128694</v>
      </c>
      <c r="K17" s="44">
        <f t="shared" si="12"/>
        <v>3960.1079266550532</v>
      </c>
      <c r="L17" s="45">
        <f t="shared" si="13"/>
        <v>4004.0538981650107</v>
      </c>
      <c r="M17" s="43">
        <f t="shared" si="14"/>
        <v>4801.4349260833442</v>
      </c>
      <c r="N17" s="44">
        <f t="shared" si="15"/>
        <v>5940.1618899825799</v>
      </c>
      <c r="O17" s="45">
        <f t="shared" si="16"/>
        <v>8008.1077963300213</v>
      </c>
      <c r="P17" s="39" t="s">
        <v>48</v>
      </c>
      <c r="Q17" s="39"/>
      <c r="R17" s="39"/>
    </row>
    <row r="18" spans="1:18" x14ac:dyDescent="0.4">
      <c r="A18" s="8">
        <v>10</v>
      </c>
      <c r="B18" s="5">
        <v>44349</v>
      </c>
      <c r="C18" s="46">
        <v>1</v>
      </c>
      <c r="D18" s="55">
        <v>1.27</v>
      </c>
      <c r="E18" s="56">
        <v>1.5</v>
      </c>
      <c r="F18" s="57">
        <v>-1</v>
      </c>
      <c r="G18" s="21">
        <f t="shared" si="2"/>
        <v>135807.71859327945</v>
      </c>
      <c r="H18" s="21">
        <f t="shared" si="3"/>
        <v>144151.22862018281</v>
      </c>
      <c r="I18" s="21">
        <f t="shared" si="4"/>
        <v>137232.27393644216</v>
      </c>
      <c r="J18" s="43">
        <f t="shared" si="11"/>
        <v>3924.7004698953697</v>
      </c>
      <c r="K18" s="44">
        <f t="shared" si="12"/>
        <v>4138.3127833545304</v>
      </c>
      <c r="L18" s="45">
        <f t="shared" si="13"/>
        <v>4244.2971320549113</v>
      </c>
      <c r="M18" s="43">
        <f t="shared" si="14"/>
        <v>4984.3695967671192</v>
      </c>
      <c r="N18" s="44">
        <f t="shared" si="15"/>
        <v>6207.4691750317961</v>
      </c>
      <c r="O18" s="45">
        <f t="shared" si="16"/>
        <v>-4244.2971320549113</v>
      </c>
      <c r="P18" s="39"/>
      <c r="Q18" s="39"/>
      <c r="R18" s="39"/>
    </row>
    <row r="19" spans="1:18" x14ac:dyDescent="0.4">
      <c r="A19" s="8">
        <v>11</v>
      </c>
      <c r="B19" s="5">
        <v>44349</v>
      </c>
      <c r="C19" s="46">
        <v>2</v>
      </c>
      <c r="D19" s="55">
        <v>1.27</v>
      </c>
      <c r="E19" s="56">
        <v>1.5</v>
      </c>
      <c r="F19" s="57">
        <v>2</v>
      </c>
      <c r="G19" s="21">
        <f t="shared" si="2"/>
        <v>140981.9926716834</v>
      </c>
      <c r="H19" s="21">
        <f t="shared" si="3"/>
        <v>150638.03390809105</v>
      </c>
      <c r="I19" s="21">
        <f t="shared" si="4"/>
        <v>145466.2103726287</v>
      </c>
      <c r="J19" s="43">
        <f t="shared" si="11"/>
        <v>4074.2315577983836</v>
      </c>
      <c r="K19" s="44">
        <f t="shared" si="12"/>
        <v>4324.5368586054838</v>
      </c>
      <c r="L19" s="45">
        <f t="shared" si="13"/>
        <v>4116.968218093265</v>
      </c>
      <c r="M19" s="43">
        <f t="shared" si="14"/>
        <v>5174.274078403947</v>
      </c>
      <c r="N19" s="44">
        <f t="shared" si="15"/>
        <v>6486.8052879082261</v>
      </c>
      <c r="O19" s="45">
        <f t="shared" si="16"/>
        <v>8233.93643618653</v>
      </c>
      <c r="P19" s="39"/>
      <c r="Q19" s="39"/>
      <c r="R19" s="39"/>
    </row>
    <row r="20" spans="1:18" x14ac:dyDescent="0.4">
      <c r="A20" s="8">
        <v>12</v>
      </c>
      <c r="B20" s="5">
        <v>44349</v>
      </c>
      <c r="C20" s="46">
        <v>2</v>
      </c>
      <c r="D20" s="55">
        <v>1.27</v>
      </c>
      <c r="E20" s="56">
        <v>1.5</v>
      </c>
      <c r="F20" s="57">
        <v>2</v>
      </c>
      <c r="G20" s="21">
        <f t="shared" si="2"/>
        <v>146353.40659247455</v>
      </c>
      <c r="H20" s="21">
        <f t="shared" si="3"/>
        <v>157416.74543395513</v>
      </c>
      <c r="I20" s="21">
        <f t="shared" si="4"/>
        <v>154194.18299498642</v>
      </c>
      <c r="J20" s="43">
        <f t="shared" si="11"/>
        <v>4229.4597801505015</v>
      </c>
      <c r="K20" s="44">
        <f t="shared" si="12"/>
        <v>4519.1410172427313</v>
      </c>
      <c r="L20" s="45">
        <f t="shared" si="13"/>
        <v>4363.9863111788609</v>
      </c>
      <c r="M20" s="43">
        <f t="shared" si="14"/>
        <v>5371.4139207911367</v>
      </c>
      <c r="N20" s="44">
        <f t="shared" si="15"/>
        <v>6778.711525864097</v>
      </c>
      <c r="O20" s="45">
        <f t="shared" si="16"/>
        <v>8727.9726223577218</v>
      </c>
      <c r="P20" s="39" t="s">
        <v>43</v>
      </c>
      <c r="Q20" s="39"/>
      <c r="R20" s="39"/>
    </row>
    <row r="21" spans="1:18" x14ac:dyDescent="0.4">
      <c r="A21" s="8">
        <v>13</v>
      </c>
      <c r="B21" s="5">
        <v>44351</v>
      </c>
      <c r="C21" s="46">
        <v>2</v>
      </c>
      <c r="D21" s="55">
        <v>1.27</v>
      </c>
      <c r="E21" s="56">
        <v>1.5</v>
      </c>
      <c r="F21" s="57">
        <v>-2</v>
      </c>
      <c r="G21" s="21">
        <f t="shared" si="2"/>
        <v>151929.47138364782</v>
      </c>
      <c r="H21" s="21">
        <f t="shared" si="3"/>
        <v>164500.49897848311</v>
      </c>
      <c r="I21" s="21">
        <f t="shared" si="4"/>
        <v>144942.53201528723</v>
      </c>
      <c r="J21" s="43">
        <f t="shared" si="11"/>
        <v>4390.6021977742366</v>
      </c>
      <c r="K21" s="44">
        <f t="shared" si="12"/>
        <v>4722.5023630186543</v>
      </c>
      <c r="L21" s="45">
        <f t="shared" si="13"/>
        <v>4625.8254898495925</v>
      </c>
      <c r="M21" s="43">
        <f t="shared" si="14"/>
        <v>5576.0647911732804</v>
      </c>
      <c r="N21" s="44">
        <f t="shared" si="15"/>
        <v>7083.7535445279809</v>
      </c>
      <c r="O21" s="45">
        <f t="shared" si="16"/>
        <v>-9251.650979699185</v>
      </c>
      <c r="P21" s="39"/>
      <c r="Q21" s="39"/>
      <c r="R21" s="39"/>
    </row>
    <row r="22" spans="1:18" x14ac:dyDescent="0.4">
      <c r="A22" s="8">
        <v>14</v>
      </c>
      <c r="B22" s="5">
        <v>44351</v>
      </c>
      <c r="C22" s="46">
        <v>2</v>
      </c>
      <c r="D22" s="55">
        <v>1.27</v>
      </c>
      <c r="E22" s="56">
        <v>1.5</v>
      </c>
      <c r="F22" s="57">
        <v>-2</v>
      </c>
      <c r="G22" s="21">
        <f t="shared" si="2"/>
        <v>157717.9842433648</v>
      </c>
      <c r="H22" s="21">
        <f t="shared" si="3"/>
        <v>171903.02143251486</v>
      </c>
      <c r="I22" s="21">
        <f t="shared" si="4"/>
        <v>136245.98009437</v>
      </c>
      <c r="J22" s="43">
        <f t="shared" si="11"/>
        <v>4557.8841415094348</v>
      </c>
      <c r="K22" s="44">
        <f t="shared" si="12"/>
        <v>4935.0149693544936</v>
      </c>
      <c r="L22" s="45">
        <f t="shared" si="13"/>
        <v>4348.2759604586172</v>
      </c>
      <c r="M22" s="43">
        <f t="shared" si="14"/>
        <v>5788.5128597169823</v>
      </c>
      <c r="N22" s="44">
        <f t="shared" si="15"/>
        <v>7402.5224540317404</v>
      </c>
      <c r="O22" s="45">
        <f t="shared" si="16"/>
        <v>-8696.5519209172344</v>
      </c>
      <c r="P22" s="39"/>
      <c r="Q22" s="39"/>
      <c r="R22" s="39"/>
    </row>
    <row r="23" spans="1:18" x14ac:dyDescent="0.4">
      <c r="A23" s="8">
        <v>15</v>
      </c>
      <c r="B23" s="5">
        <v>44353</v>
      </c>
      <c r="C23" s="46">
        <v>1</v>
      </c>
      <c r="D23" s="55">
        <v>1.27</v>
      </c>
      <c r="E23" s="56">
        <v>1.5</v>
      </c>
      <c r="F23" s="97">
        <v>2</v>
      </c>
      <c r="G23" s="21">
        <f t="shared" si="2"/>
        <v>163727.03944303701</v>
      </c>
      <c r="H23" s="21">
        <f t="shared" si="3"/>
        <v>179638.65739697803</v>
      </c>
      <c r="I23" s="21">
        <f t="shared" si="4"/>
        <v>144420.73890003219</v>
      </c>
      <c r="J23" s="43">
        <f t="shared" si="11"/>
        <v>4731.5395273009435</v>
      </c>
      <c r="K23" s="44">
        <f t="shared" si="12"/>
        <v>5157.0906429754459</v>
      </c>
      <c r="L23" s="45">
        <f t="shared" si="13"/>
        <v>4087.3794028310999</v>
      </c>
      <c r="M23" s="43">
        <f t="shared" si="14"/>
        <v>6009.0551996721988</v>
      </c>
      <c r="N23" s="44">
        <f t="shared" si="15"/>
        <v>7735.6359644631684</v>
      </c>
      <c r="O23" s="45">
        <f t="shared" si="16"/>
        <v>8174.7588056621998</v>
      </c>
      <c r="P23" s="39"/>
      <c r="Q23" s="39"/>
      <c r="R23" s="39"/>
    </row>
    <row r="24" spans="1:18" x14ac:dyDescent="0.4">
      <c r="A24" s="8">
        <v>16</v>
      </c>
      <c r="B24" s="5">
        <v>44355</v>
      </c>
      <c r="C24" s="46">
        <v>1</v>
      </c>
      <c r="D24" s="55">
        <v>1.27</v>
      </c>
      <c r="E24" s="56">
        <v>1.5</v>
      </c>
      <c r="F24" s="57">
        <v>-2</v>
      </c>
      <c r="G24" s="21">
        <f t="shared" si="2"/>
        <v>169965.03964581672</v>
      </c>
      <c r="H24" s="21">
        <f t="shared" si="3"/>
        <v>187722.39697984204</v>
      </c>
      <c r="I24" s="21">
        <f t="shared" si="4"/>
        <v>135755.49456603025</v>
      </c>
      <c r="J24" s="43">
        <f t="shared" si="11"/>
        <v>4911.81118329111</v>
      </c>
      <c r="K24" s="44">
        <f t="shared" si="12"/>
        <v>5389.159721909341</v>
      </c>
      <c r="L24" s="45">
        <f t="shared" si="13"/>
        <v>4332.6221670009654</v>
      </c>
      <c r="M24" s="43">
        <f t="shared" si="14"/>
        <v>6238.00020277971</v>
      </c>
      <c r="N24" s="44">
        <f t="shared" si="15"/>
        <v>8083.739582864011</v>
      </c>
      <c r="O24" s="45">
        <f t="shared" si="16"/>
        <v>-8665.2443340019308</v>
      </c>
      <c r="P24" s="39"/>
      <c r="Q24" s="39"/>
      <c r="R24" s="39"/>
    </row>
    <row r="25" spans="1:18" x14ac:dyDescent="0.4">
      <c r="A25" s="8">
        <v>17</v>
      </c>
      <c r="B25" s="5">
        <v>44356</v>
      </c>
      <c r="C25" s="46">
        <v>2</v>
      </c>
      <c r="D25" s="55">
        <v>1.27</v>
      </c>
      <c r="E25" s="56">
        <v>1.5</v>
      </c>
      <c r="F25" s="97">
        <v>2</v>
      </c>
      <c r="G25" s="21">
        <f t="shared" si="2"/>
        <v>176440.70765632234</v>
      </c>
      <c r="H25" s="21">
        <f t="shared" si="3"/>
        <v>196169.90484393493</v>
      </c>
      <c r="I25" s="21">
        <f t="shared" si="4"/>
        <v>143900.82423999207</v>
      </c>
      <c r="J25" s="43">
        <f t="shared" si="11"/>
        <v>5098.9511893745012</v>
      </c>
      <c r="K25" s="44">
        <f t="shared" si="12"/>
        <v>5631.6719093952615</v>
      </c>
      <c r="L25" s="45">
        <f t="shared" si="13"/>
        <v>4072.6648369809072</v>
      </c>
      <c r="M25" s="43">
        <f t="shared" si="14"/>
        <v>6475.6680105056166</v>
      </c>
      <c r="N25" s="44">
        <f t="shared" si="15"/>
        <v>8447.5078640928914</v>
      </c>
      <c r="O25" s="45">
        <f t="shared" si="16"/>
        <v>8145.3296739618145</v>
      </c>
      <c r="P25" s="39" t="s">
        <v>49</v>
      </c>
      <c r="Q25" s="39"/>
      <c r="R25" s="39"/>
    </row>
    <row r="26" spans="1:18" x14ac:dyDescent="0.4">
      <c r="A26" s="8">
        <v>18</v>
      </c>
      <c r="B26" s="5">
        <v>44357</v>
      </c>
      <c r="C26" s="46">
        <v>2</v>
      </c>
      <c r="D26" s="55">
        <v>-1</v>
      </c>
      <c r="E26" s="56">
        <v>-1</v>
      </c>
      <c r="F26" s="57">
        <v>-1</v>
      </c>
      <c r="G26" s="21">
        <f t="shared" si="2"/>
        <v>171147.48642663268</v>
      </c>
      <c r="H26" s="21">
        <f t="shared" si="3"/>
        <v>190284.80769861687</v>
      </c>
      <c r="I26" s="21">
        <f t="shared" si="4"/>
        <v>139583.79951279232</v>
      </c>
      <c r="J26" s="43">
        <f t="shared" si="11"/>
        <v>5293.2212296896696</v>
      </c>
      <c r="K26" s="44">
        <f t="shared" si="12"/>
        <v>5885.0971453180473</v>
      </c>
      <c r="L26" s="45">
        <f t="shared" si="13"/>
        <v>4317.0247271997623</v>
      </c>
      <c r="M26" s="43">
        <f t="shared" si="14"/>
        <v>-5293.2212296896696</v>
      </c>
      <c r="N26" s="44">
        <f t="shared" si="15"/>
        <v>-5885.0971453180473</v>
      </c>
      <c r="O26" s="45">
        <f t="shared" si="16"/>
        <v>-4317.0247271997623</v>
      </c>
      <c r="P26" s="39"/>
      <c r="Q26" s="39"/>
      <c r="R26" s="39"/>
    </row>
    <row r="27" spans="1:18" x14ac:dyDescent="0.4">
      <c r="A27" s="8">
        <v>19</v>
      </c>
      <c r="B27" s="5">
        <v>44364</v>
      </c>
      <c r="C27" s="46">
        <v>1</v>
      </c>
      <c r="D27" s="55">
        <v>1.27</v>
      </c>
      <c r="E27" s="56">
        <v>1.1499999999999999</v>
      </c>
      <c r="F27" s="97">
        <v>2</v>
      </c>
      <c r="G27" s="21">
        <f t="shared" si="2"/>
        <v>177668.20565948737</v>
      </c>
      <c r="H27" s="21">
        <f t="shared" si="3"/>
        <v>196849.63356421917</v>
      </c>
      <c r="I27" s="21">
        <f t="shared" si="4"/>
        <v>147958.82748355987</v>
      </c>
      <c r="J27" s="43">
        <f t="shared" si="11"/>
        <v>5134.4245927989805</v>
      </c>
      <c r="K27" s="44">
        <f t="shared" si="12"/>
        <v>5708.544230958506</v>
      </c>
      <c r="L27" s="45">
        <f t="shared" si="13"/>
        <v>4187.5139853837691</v>
      </c>
      <c r="M27" s="43">
        <f t="shared" si="14"/>
        <v>6520.7192328547053</v>
      </c>
      <c r="N27" s="44">
        <f t="shared" si="15"/>
        <v>6564.8258656022817</v>
      </c>
      <c r="O27" s="45">
        <f t="shared" si="16"/>
        <v>8375.0279707675381</v>
      </c>
      <c r="P27" s="39"/>
      <c r="Q27" s="39"/>
      <c r="R27" s="39"/>
    </row>
    <row r="28" spans="1:18" x14ac:dyDescent="0.4">
      <c r="A28" s="8">
        <v>20</v>
      </c>
      <c r="B28" s="5">
        <v>44368</v>
      </c>
      <c r="C28" s="46">
        <v>2</v>
      </c>
      <c r="D28" s="55">
        <v>1.27</v>
      </c>
      <c r="E28" s="56">
        <v>1.5</v>
      </c>
      <c r="F28" s="97">
        <v>2</v>
      </c>
      <c r="G28" s="21">
        <f t="shared" si="2"/>
        <v>184437.36429511383</v>
      </c>
      <c r="H28" s="21">
        <f t="shared" si="3"/>
        <v>205707.86707460904</v>
      </c>
      <c r="I28" s="21">
        <f t="shared" si="4"/>
        <v>156836.35713257347</v>
      </c>
      <c r="J28" s="43">
        <f t="shared" si="11"/>
        <v>5330.0461697846213</v>
      </c>
      <c r="K28" s="44">
        <f t="shared" si="12"/>
        <v>5905.4890069265748</v>
      </c>
      <c r="L28" s="45">
        <f t="shared" si="13"/>
        <v>4438.7648245067958</v>
      </c>
      <c r="M28" s="43">
        <f t="shared" si="14"/>
        <v>6769.1586356264688</v>
      </c>
      <c r="N28" s="44">
        <f t="shared" si="15"/>
        <v>8858.2335103898622</v>
      </c>
      <c r="O28" s="45">
        <f t="shared" si="16"/>
        <v>8877.5296490135916</v>
      </c>
      <c r="P28" s="39"/>
      <c r="Q28" s="39"/>
      <c r="R28" s="39"/>
    </row>
    <row r="29" spans="1:18" x14ac:dyDescent="0.4">
      <c r="A29" s="8">
        <v>21</v>
      </c>
      <c r="B29" s="5">
        <v>44368</v>
      </c>
      <c r="C29" s="46">
        <v>2</v>
      </c>
      <c r="D29" s="55">
        <v>1.27</v>
      </c>
      <c r="E29" s="56">
        <v>1.5</v>
      </c>
      <c r="F29" s="97">
        <v>2</v>
      </c>
      <c r="G29" s="21">
        <f t="shared" si="2"/>
        <v>191464.42787475768</v>
      </c>
      <c r="H29" s="21">
        <f t="shared" si="3"/>
        <v>214964.72109296644</v>
      </c>
      <c r="I29" s="21">
        <f t="shared" si="4"/>
        <v>166246.53856052787</v>
      </c>
      <c r="J29" s="43">
        <f t="shared" si="11"/>
        <v>5533.1209288534146</v>
      </c>
      <c r="K29" s="44">
        <f t="shared" si="12"/>
        <v>6171.2360122382706</v>
      </c>
      <c r="L29" s="45">
        <f t="shared" si="13"/>
        <v>4705.0907139772034</v>
      </c>
      <c r="M29" s="43">
        <f t="shared" si="14"/>
        <v>7027.0635796438364</v>
      </c>
      <c r="N29" s="44">
        <f t="shared" si="15"/>
        <v>9256.8540183574059</v>
      </c>
      <c r="O29" s="45">
        <f t="shared" si="16"/>
        <v>9410.1814279544069</v>
      </c>
      <c r="P29" s="39" t="s">
        <v>50</v>
      </c>
      <c r="Q29" s="39"/>
      <c r="R29" s="39"/>
    </row>
    <row r="30" spans="1:18" x14ac:dyDescent="0.4">
      <c r="A30" s="8">
        <v>22</v>
      </c>
      <c r="B30" s="5">
        <v>44370</v>
      </c>
      <c r="C30" s="46">
        <v>1</v>
      </c>
      <c r="D30" s="55">
        <v>1.27</v>
      </c>
      <c r="E30" s="56">
        <v>1.5</v>
      </c>
      <c r="F30" s="78">
        <v>2</v>
      </c>
      <c r="G30" s="21">
        <f t="shared" si="2"/>
        <v>198759.22257678595</v>
      </c>
      <c r="H30" s="21">
        <f t="shared" si="3"/>
        <v>224638.13354214994</v>
      </c>
      <c r="I30" s="21">
        <f t="shared" si="4"/>
        <v>176221.33087415955</v>
      </c>
      <c r="J30" s="43">
        <f t="shared" si="11"/>
        <v>5743.9328362427304</v>
      </c>
      <c r="K30" s="44">
        <f t="shared" si="12"/>
        <v>6448.941632788993</v>
      </c>
      <c r="L30" s="45">
        <f t="shared" si="13"/>
        <v>4987.3961568158356</v>
      </c>
      <c r="M30" s="43">
        <f t="shared" si="14"/>
        <v>7294.7947020282681</v>
      </c>
      <c r="N30" s="44">
        <f t="shared" si="15"/>
        <v>9673.41244918349</v>
      </c>
      <c r="O30" s="45">
        <f t="shared" si="16"/>
        <v>9974.7923136316713</v>
      </c>
      <c r="P30" s="39"/>
      <c r="Q30" s="39"/>
      <c r="R30" s="39"/>
    </row>
    <row r="31" spans="1:18" x14ac:dyDescent="0.4">
      <c r="A31" s="8">
        <v>23</v>
      </c>
      <c r="B31" s="5">
        <v>44371</v>
      </c>
      <c r="C31" s="46">
        <v>1</v>
      </c>
      <c r="D31" s="55">
        <v>1.27</v>
      </c>
      <c r="E31" s="56">
        <v>1.5</v>
      </c>
      <c r="F31" s="57">
        <v>2</v>
      </c>
      <c r="G31" s="21">
        <f t="shared" si="2"/>
        <v>206331.94895696148</v>
      </c>
      <c r="H31" s="21">
        <f t="shared" si="3"/>
        <v>234746.84955154668</v>
      </c>
      <c r="I31" s="21">
        <f t="shared" si="4"/>
        <v>186794.61072660913</v>
      </c>
      <c r="J31" s="43">
        <f t="shared" si="11"/>
        <v>5962.7766773035783</v>
      </c>
      <c r="K31" s="44">
        <f t="shared" si="12"/>
        <v>6739.1440062644979</v>
      </c>
      <c r="L31" s="45">
        <f t="shared" si="13"/>
        <v>5286.639926224786</v>
      </c>
      <c r="M31" s="43">
        <f t="shared" si="14"/>
        <v>7572.7263801755444</v>
      </c>
      <c r="N31" s="44">
        <f t="shared" si="15"/>
        <v>10108.716009396747</v>
      </c>
      <c r="O31" s="45">
        <f t="shared" si="16"/>
        <v>10573.279852449572</v>
      </c>
      <c r="P31" s="39"/>
      <c r="Q31" s="39"/>
      <c r="R31" s="39"/>
    </row>
    <row r="32" spans="1:18" x14ac:dyDescent="0.4">
      <c r="A32" s="8">
        <v>24</v>
      </c>
      <c r="B32" s="5">
        <v>44372</v>
      </c>
      <c r="C32" s="46">
        <v>2</v>
      </c>
      <c r="D32" s="55">
        <v>-1</v>
      </c>
      <c r="E32" s="56">
        <v>-1</v>
      </c>
      <c r="F32" s="57">
        <v>-1</v>
      </c>
      <c r="G32" s="21">
        <f t="shared" si="2"/>
        <v>200141.99048825263</v>
      </c>
      <c r="H32" s="21">
        <f t="shared" si="3"/>
        <v>227704.44406500028</v>
      </c>
      <c r="I32" s="21">
        <f t="shared" si="4"/>
        <v>181190.77240481085</v>
      </c>
      <c r="J32" s="43">
        <f t="shared" si="11"/>
        <v>6189.9584687088445</v>
      </c>
      <c r="K32" s="44">
        <f t="shared" si="12"/>
        <v>7042.4054865464004</v>
      </c>
      <c r="L32" s="45">
        <f t="shared" si="13"/>
        <v>5603.8383217982737</v>
      </c>
      <c r="M32" s="43">
        <f t="shared" si="14"/>
        <v>-6189.9584687088445</v>
      </c>
      <c r="N32" s="44">
        <f t="shared" si="15"/>
        <v>-7042.4054865464004</v>
      </c>
      <c r="O32" s="45">
        <f t="shared" si="16"/>
        <v>-5603.8383217982737</v>
      </c>
      <c r="P32" s="39"/>
      <c r="Q32" s="39"/>
      <c r="R32" s="39"/>
    </row>
    <row r="33" spans="1:18" x14ac:dyDescent="0.4">
      <c r="A33" s="8">
        <v>25</v>
      </c>
      <c r="B33" s="5">
        <v>44372</v>
      </c>
      <c r="C33" s="46">
        <v>2</v>
      </c>
      <c r="D33" s="55">
        <v>1.27</v>
      </c>
      <c r="E33" s="56">
        <v>-1</v>
      </c>
      <c r="F33" s="57">
        <v>-1</v>
      </c>
      <c r="G33" s="21">
        <f t="shared" si="2"/>
        <v>207767.40032585507</v>
      </c>
      <c r="H33" s="21">
        <f t="shared" si="3"/>
        <v>220873.31074305027</v>
      </c>
      <c r="I33" s="21">
        <f t="shared" si="4"/>
        <v>175755.04923266653</v>
      </c>
      <c r="J33" s="43">
        <f t="shared" si="11"/>
        <v>6004.2597146475791</v>
      </c>
      <c r="K33" s="44">
        <f t="shared" si="12"/>
        <v>6831.1333219500084</v>
      </c>
      <c r="L33" s="45">
        <f t="shared" si="13"/>
        <v>5435.723172144325</v>
      </c>
      <c r="M33" s="43">
        <f t="shared" si="14"/>
        <v>7625.4098376024258</v>
      </c>
      <c r="N33" s="44">
        <f t="shared" si="15"/>
        <v>-6831.1333219500084</v>
      </c>
      <c r="O33" s="45">
        <f t="shared" si="16"/>
        <v>-5435.723172144325</v>
      </c>
      <c r="P33" s="39"/>
      <c r="Q33" s="39"/>
      <c r="R33" s="39"/>
    </row>
    <row r="34" spans="1:18" x14ac:dyDescent="0.4">
      <c r="A34" s="8">
        <v>26</v>
      </c>
      <c r="B34" s="5">
        <v>44374</v>
      </c>
      <c r="C34" s="46">
        <v>2</v>
      </c>
      <c r="D34" s="55">
        <v>-1</v>
      </c>
      <c r="E34" s="56">
        <v>-1</v>
      </c>
      <c r="F34" s="78">
        <v>-1</v>
      </c>
      <c r="G34" s="21">
        <f t="shared" si="2"/>
        <v>201534.37831607941</v>
      </c>
      <c r="H34" s="21">
        <f t="shared" si="3"/>
        <v>214247.11142075877</v>
      </c>
      <c r="I34" s="21">
        <f t="shared" si="4"/>
        <v>170482.39775568654</v>
      </c>
      <c r="J34" s="43">
        <f t="shared" si="11"/>
        <v>6233.0220097756519</v>
      </c>
      <c r="K34" s="44">
        <f t="shared" si="12"/>
        <v>6626.199322291508</v>
      </c>
      <c r="L34" s="45">
        <f t="shared" si="13"/>
        <v>5272.651476979996</v>
      </c>
      <c r="M34" s="43">
        <f t="shared" si="14"/>
        <v>-6233.0220097756519</v>
      </c>
      <c r="N34" s="44">
        <f t="shared" si="15"/>
        <v>-6626.199322291508</v>
      </c>
      <c r="O34" s="45">
        <f t="shared" si="16"/>
        <v>-5272.651476979996</v>
      </c>
      <c r="P34" s="39"/>
      <c r="Q34" s="39"/>
      <c r="R34" s="39"/>
    </row>
    <row r="35" spans="1:18" x14ac:dyDescent="0.4">
      <c r="A35" s="8">
        <v>27</v>
      </c>
      <c r="B35" s="5">
        <v>44375</v>
      </c>
      <c r="C35" s="46">
        <v>1</v>
      </c>
      <c r="D35" s="55">
        <v>0</v>
      </c>
      <c r="E35" s="56">
        <v>0</v>
      </c>
      <c r="F35" s="78">
        <v>0</v>
      </c>
      <c r="G35" s="21">
        <f t="shared" si="2"/>
        <v>201534.37831607941</v>
      </c>
      <c r="H35" s="21">
        <f t="shared" si="3"/>
        <v>214247.11142075877</v>
      </c>
      <c r="I35" s="21">
        <f t="shared" si="4"/>
        <v>170482.39775568654</v>
      </c>
      <c r="J35" s="43">
        <f t="shared" si="11"/>
        <v>6046.0313494823822</v>
      </c>
      <c r="K35" s="44">
        <f t="shared" si="12"/>
        <v>6427.4133426227627</v>
      </c>
      <c r="L35" s="45">
        <f t="shared" si="13"/>
        <v>5114.4719326705963</v>
      </c>
      <c r="M35" s="43">
        <f t="shared" si="14"/>
        <v>0</v>
      </c>
      <c r="N35" s="44">
        <f t="shared" si="15"/>
        <v>0</v>
      </c>
      <c r="O35" s="45">
        <f t="shared" si="16"/>
        <v>0</v>
      </c>
      <c r="P35" s="39"/>
      <c r="Q35" s="39"/>
      <c r="R35" s="39"/>
    </row>
    <row r="36" spans="1:18" x14ac:dyDescent="0.4">
      <c r="A36" s="8">
        <v>28</v>
      </c>
      <c r="B36" s="5">
        <v>44375</v>
      </c>
      <c r="C36" s="46">
        <v>2</v>
      </c>
      <c r="D36" s="55">
        <v>1.27</v>
      </c>
      <c r="E36" s="56">
        <v>1.5</v>
      </c>
      <c r="F36" s="57">
        <v>2</v>
      </c>
      <c r="G36" s="21">
        <f t="shared" si="2"/>
        <v>209212.83812992205</v>
      </c>
      <c r="H36" s="21">
        <f t="shared" si="3"/>
        <v>223888.23143469292</v>
      </c>
      <c r="I36" s="21">
        <f t="shared" si="4"/>
        <v>180711.34162102774</v>
      </c>
      <c r="J36" s="43">
        <f t="shared" si="11"/>
        <v>6046.0313494823822</v>
      </c>
      <c r="K36" s="44">
        <f t="shared" si="12"/>
        <v>6427.4133426227627</v>
      </c>
      <c r="L36" s="45">
        <f t="shared" si="13"/>
        <v>5114.4719326705963</v>
      </c>
      <c r="M36" s="43">
        <f t="shared" si="14"/>
        <v>7678.4598138426254</v>
      </c>
      <c r="N36" s="44">
        <f t="shared" si="15"/>
        <v>9641.1200139341436</v>
      </c>
      <c r="O36" s="45">
        <f t="shared" si="16"/>
        <v>10228.943865341193</v>
      </c>
      <c r="P36" s="39"/>
      <c r="Q36" s="39"/>
      <c r="R36" s="39"/>
    </row>
    <row r="37" spans="1:18" x14ac:dyDescent="0.4">
      <c r="A37" s="8">
        <v>29</v>
      </c>
      <c r="B37" s="5">
        <v>44375</v>
      </c>
      <c r="C37" s="46">
        <v>1</v>
      </c>
      <c r="D37" s="55">
        <v>-1</v>
      </c>
      <c r="E37" s="56">
        <v>-1</v>
      </c>
      <c r="F37" s="57">
        <v>-1</v>
      </c>
      <c r="G37" s="21">
        <f t="shared" si="2"/>
        <v>202936.45298602438</v>
      </c>
      <c r="H37" s="21">
        <f t="shared" si="3"/>
        <v>217171.58449165215</v>
      </c>
      <c r="I37" s="21">
        <f t="shared" si="4"/>
        <v>175290.00137239692</v>
      </c>
      <c r="J37" s="43">
        <f t="shared" si="11"/>
        <v>6276.3851438976617</v>
      </c>
      <c r="K37" s="44">
        <f t="shared" si="12"/>
        <v>6716.6469430407869</v>
      </c>
      <c r="L37" s="45">
        <f t="shared" si="13"/>
        <v>5421.3402486308314</v>
      </c>
      <c r="M37" s="43">
        <f t="shared" si="14"/>
        <v>-6276.3851438976617</v>
      </c>
      <c r="N37" s="44">
        <f t="shared" si="15"/>
        <v>-6716.6469430407869</v>
      </c>
      <c r="O37" s="45">
        <f t="shared" si="16"/>
        <v>-5421.3402486308314</v>
      </c>
      <c r="P37" s="39"/>
      <c r="Q37" s="39"/>
      <c r="R37" s="39"/>
    </row>
    <row r="38" spans="1:18" x14ac:dyDescent="0.4">
      <c r="A38" s="8">
        <v>30</v>
      </c>
      <c r="B38" s="5">
        <v>44376</v>
      </c>
      <c r="C38" s="46">
        <v>1</v>
      </c>
      <c r="D38" s="55">
        <v>1.27</v>
      </c>
      <c r="E38" s="56">
        <v>1.5</v>
      </c>
      <c r="F38" s="57">
        <v>2</v>
      </c>
      <c r="G38" s="21">
        <f t="shared" si="2"/>
        <v>210668.33184479192</v>
      </c>
      <c r="H38" s="21">
        <f t="shared" si="3"/>
        <v>226944.3057937765</v>
      </c>
      <c r="I38" s="21">
        <f t="shared" si="4"/>
        <v>185807.40145474073</v>
      </c>
      <c r="J38" s="43">
        <f t="shared" si="11"/>
        <v>6088.0935895807315</v>
      </c>
      <c r="K38" s="44">
        <f t="shared" si="12"/>
        <v>6515.1475347495643</v>
      </c>
      <c r="L38" s="45">
        <f t="shared" si="13"/>
        <v>5258.7000411719073</v>
      </c>
      <c r="M38" s="43">
        <f t="shared" si="14"/>
        <v>7731.878858767529</v>
      </c>
      <c r="N38" s="44">
        <f t="shared" si="15"/>
        <v>9772.721302124346</v>
      </c>
      <c r="O38" s="45">
        <f t="shared" si="16"/>
        <v>10517.400082343815</v>
      </c>
      <c r="P38" s="39"/>
      <c r="Q38" s="39"/>
      <c r="R38" s="39"/>
    </row>
    <row r="39" spans="1:18" x14ac:dyDescent="0.4">
      <c r="A39" s="8">
        <v>31</v>
      </c>
      <c r="B39" s="5">
        <v>44377</v>
      </c>
      <c r="C39" s="46">
        <v>2</v>
      </c>
      <c r="D39" s="55">
        <v>1.27</v>
      </c>
      <c r="E39" s="58">
        <v>1.5</v>
      </c>
      <c r="F39" s="57">
        <v>2</v>
      </c>
      <c r="G39" s="21">
        <f t="shared" si="2"/>
        <v>218694.79528807849</v>
      </c>
      <c r="H39" s="21">
        <f t="shared" si="3"/>
        <v>237156.79955449645</v>
      </c>
      <c r="I39" s="21">
        <f t="shared" si="4"/>
        <v>196955.84554202517</v>
      </c>
      <c r="J39" s="43">
        <f t="shared" si="11"/>
        <v>6320.0499553437576</v>
      </c>
      <c r="K39" s="44">
        <f t="shared" si="12"/>
        <v>6808.3291738132948</v>
      </c>
      <c r="L39" s="45">
        <f t="shared" si="13"/>
        <v>5574.2220436422213</v>
      </c>
      <c r="M39" s="43">
        <f t="shared" si="14"/>
        <v>8026.4634432865723</v>
      </c>
      <c r="N39" s="44">
        <f t="shared" si="15"/>
        <v>10212.493760719943</v>
      </c>
      <c r="O39" s="45">
        <f t="shared" si="16"/>
        <v>11148.444087284443</v>
      </c>
      <c r="P39" s="39"/>
      <c r="Q39" s="39"/>
      <c r="R39" s="39"/>
    </row>
    <row r="40" spans="1:18" x14ac:dyDescent="0.4">
      <c r="A40" s="8">
        <v>32</v>
      </c>
      <c r="B40" s="5">
        <v>44377</v>
      </c>
      <c r="C40" s="46">
        <v>2</v>
      </c>
      <c r="D40" s="55">
        <v>0</v>
      </c>
      <c r="E40" s="58">
        <v>0</v>
      </c>
      <c r="F40" s="57">
        <v>0</v>
      </c>
      <c r="G40" s="21">
        <f t="shared" si="2"/>
        <v>218694.79528807849</v>
      </c>
      <c r="H40" s="21">
        <f t="shared" si="3"/>
        <v>237156.79955449645</v>
      </c>
      <c r="I40" s="21">
        <f t="shared" si="4"/>
        <v>196955.84554202517</v>
      </c>
      <c r="J40" s="43">
        <f t="shared" si="11"/>
        <v>6560.8438586423545</v>
      </c>
      <c r="K40" s="44">
        <f t="shared" si="12"/>
        <v>7114.7039866348932</v>
      </c>
      <c r="L40" s="45">
        <f t="shared" si="13"/>
        <v>5908.6753662607553</v>
      </c>
      <c r="M40" s="43">
        <f t="shared" si="14"/>
        <v>0</v>
      </c>
      <c r="N40" s="44">
        <f t="shared" si="15"/>
        <v>0</v>
      </c>
      <c r="O40" s="45">
        <f t="shared" si="16"/>
        <v>0</v>
      </c>
      <c r="P40" s="39"/>
      <c r="Q40" s="39"/>
      <c r="R40" s="39"/>
    </row>
    <row r="41" spans="1:18" x14ac:dyDescent="0.4">
      <c r="A41" s="8">
        <v>33</v>
      </c>
      <c r="B41" s="5">
        <v>44383</v>
      </c>
      <c r="C41" s="46">
        <v>1</v>
      </c>
      <c r="D41" s="55">
        <v>1.27</v>
      </c>
      <c r="E41" s="58">
        <v>1.5</v>
      </c>
      <c r="F41" s="97">
        <v>2</v>
      </c>
      <c r="G41" s="21">
        <f t="shared" si="2"/>
        <v>227027.06698855429</v>
      </c>
      <c r="H41" s="21">
        <f t="shared" si="3"/>
        <v>247828.85553444878</v>
      </c>
      <c r="I41" s="21">
        <f t="shared" si="4"/>
        <v>208773.19627454667</v>
      </c>
      <c r="J41" s="43">
        <f t="shared" si="11"/>
        <v>6560.8438586423545</v>
      </c>
      <c r="K41" s="44">
        <f t="shared" si="12"/>
        <v>7114.7039866348932</v>
      </c>
      <c r="L41" s="45">
        <f t="shared" si="13"/>
        <v>5908.6753662607553</v>
      </c>
      <c r="M41" s="43">
        <f t="shared" si="14"/>
        <v>8332.2717004757906</v>
      </c>
      <c r="N41" s="44">
        <f t="shared" si="15"/>
        <v>10672.05597995234</v>
      </c>
      <c r="O41" s="45">
        <f t="shared" si="16"/>
        <v>11817.350732521511</v>
      </c>
      <c r="P41" s="39" t="s">
        <v>48</v>
      </c>
      <c r="Q41" s="39"/>
      <c r="R41" s="39"/>
    </row>
    <row r="42" spans="1:18" x14ac:dyDescent="0.4">
      <c r="A42" s="8">
        <v>34</v>
      </c>
      <c r="B42" s="5">
        <v>44386</v>
      </c>
      <c r="C42" s="46">
        <v>2</v>
      </c>
      <c r="D42" s="55">
        <v>1.27</v>
      </c>
      <c r="E42" s="58">
        <v>1.5</v>
      </c>
      <c r="F42" s="78">
        <v>2</v>
      </c>
      <c r="G42" s="21">
        <f t="shared" si="2"/>
        <v>235676.7982408182</v>
      </c>
      <c r="H42" s="21">
        <f t="shared" si="3"/>
        <v>258981.15403349898</v>
      </c>
      <c r="I42" s="21">
        <f t="shared" si="4"/>
        <v>221299.58805101947</v>
      </c>
      <c r="J42" s="43">
        <f t="shared" si="11"/>
        <v>6810.8120096566281</v>
      </c>
      <c r="K42" s="44">
        <f t="shared" si="12"/>
        <v>7434.8656660334636</v>
      </c>
      <c r="L42" s="45">
        <f t="shared" si="13"/>
        <v>6263.1958882363997</v>
      </c>
      <c r="M42" s="43">
        <f>IF(D42="","",J42*D42)</f>
        <v>8649.7312522639186</v>
      </c>
      <c r="N42" s="44">
        <f t="shared" si="15"/>
        <v>11152.298499050195</v>
      </c>
      <c r="O42" s="45">
        <f t="shared" si="16"/>
        <v>12526.391776472799</v>
      </c>
      <c r="P42" s="39"/>
      <c r="Q42" s="39"/>
      <c r="R42" s="39"/>
    </row>
    <row r="43" spans="1:18" x14ac:dyDescent="0.4">
      <c r="A43" s="3">
        <v>35</v>
      </c>
      <c r="B43" s="5">
        <v>44390</v>
      </c>
      <c r="C43" s="46">
        <v>1</v>
      </c>
      <c r="D43" s="55">
        <v>0</v>
      </c>
      <c r="E43" s="58">
        <v>0</v>
      </c>
      <c r="F43" s="57">
        <v>0</v>
      </c>
      <c r="G43" s="21">
        <f>IF(D43="","",G42+M43)</f>
        <v>235676.7982408182</v>
      </c>
      <c r="H43" s="21">
        <f t="shared" ref="H43:I43" si="17">IF(E43="","",H42+N43)</f>
        <v>258981.15403349898</v>
      </c>
      <c r="I43" s="21">
        <f t="shared" si="17"/>
        <v>221299.58805101947</v>
      </c>
      <c r="J43" s="43">
        <f t="shared" si="11"/>
        <v>7070.3039472245455</v>
      </c>
      <c r="K43" s="44">
        <f t="shared" si="12"/>
        <v>7769.4346210049689</v>
      </c>
      <c r="L43" s="45">
        <f t="shared" si="13"/>
        <v>6638.9876415305835</v>
      </c>
      <c r="M43" s="43">
        <f t="shared" si="14"/>
        <v>0</v>
      </c>
      <c r="N43" s="44">
        <f t="shared" si="15"/>
        <v>0</v>
      </c>
      <c r="O43" s="45">
        <f t="shared" si="16"/>
        <v>0</v>
      </c>
    </row>
    <row r="44" spans="1:18" x14ac:dyDescent="0.4">
      <c r="A44" s="8">
        <v>36</v>
      </c>
      <c r="B44" s="5">
        <v>44396</v>
      </c>
      <c r="C44" s="46">
        <v>1</v>
      </c>
      <c r="D44" s="55">
        <v>1.27</v>
      </c>
      <c r="E44" s="58">
        <v>1.5</v>
      </c>
      <c r="F44" s="97">
        <v>2</v>
      </c>
      <c r="G44" s="21">
        <f t="shared" ref="G44:G58" si="18">IF(D44="","",G43+M44)</f>
        <v>244656.08425379338</v>
      </c>
      <c r="H44" s="21">
        <f t="shared" ref="H44:H58" si="19">IF(E44="","",H43+N44)</f>
        <v>270635.30596500641</v>
      </c>
      <c r="I44" s="21">
        <f t="shared" ref="I44:I58" si="20">IF(F44="","",I43+O44)</f>
        <v>234577.56333408062</v>
      </c>
      <c r="J44" s="43">
        <f>IF(G43="","",G43*0.03)</f>
        <v>7070.3039472245455</v>
      </c>
      <c r="K44" s="44">
        <f t="shared" si="12"/>
        <v>7769.4346210049689</v>
      </c>
      <c r="L44" s="45">
        <f t="shared" si="13"/>
        <v>6638.9876415305835</v>
      </c>
      <c r="M44" s="43">
        <f>IF(D44="","",J44*D44)</f>
        <v>8979.2860129751734</v>
      </c>
      <c r="N44" s="44">
        <f t="shared" si="15"/>
        <v>11654.151931507453</v>
      </c>
      <c r="O44" s="45">
        <f t="shared" si="16"/>
        <v>13277.975283061167</v>
      </c>
      <c r="P44" s="39" t="s">
        <v>51</v>
      </c>
    </row>
    <row r="45" spans="1:18" x14ac:dyDescent="0.4">
      <c r="A45" s="8">
        <v>37</v>
      </c>
      <c r="B45" s="5">
        <v>44397</v>
      </c>
      <c r="C45" s="46">
        <v>2</v>
      </c>
      <c r="D45" s="55">
        <v>0</v>
      </c>
      <c r="E45" s="56">
        <v>0</v>
      </c>
      <c r="F45" s="57">
        <v>0</v>
      </c>
      <c r="G45" s="21">
        <f t="shared" si="18"/>
        <v>244656.08425379338</v>
      </c>
      <c r="H45" s="21">
        <f t="shared" si="19"/>
        <v>270635.30596500641</v>
      </c>
      <c r="I45" s="21">
        <f t="shared" si="20"/>
        <v>234577.56333408062</v>
      </c>
      <c r="J45" s="43">
        <f t="shared" si="11"/>
        <v>7339.6825276138015</v>
      </c>
      <c r="K45" s="44">
        <f t="shared" si="12"/>
        <v>8119.0591789501923</v>
      </c>
      <c r="L45" s="45">
        <f t="shared" si="13"/>
        <v>7037.3269000224182</v>
      </c>
      <c r="M45" s="43">
        <f t="shared" si="14"/>
        <v>0</v>
      </c>
      <c r="N45" s="44">
        <f t="shared" si="15"/>
        <v>0</v>
      </c>
      <c r="O45" s="45">
        <f t="shared" si="16"/>
        <v>0</v>
      </c>
    </row>
    <row r="46" spans="1:18" x14ac:dyDescent="0.4">
      <c r="A46" s="8">
        <v>38</v>
      </c>
      <c r="B46" s="5">
        <v>44399</v>
      </c>
      <c r="C46" s="46">
        <v>2</v>
      </c>
      <c r="D46" s="55">
        <v>1.27</v>
      </c>
      <c r="E46" s="56">
        <v>1.5</v>
      </c>
      <c r="F46" s="57">
        <v>2</v>
      </c>
      <c r="G46" s="21">
        <f t="shared" si="18"/>
        <v>253977.48106386291</v>
      </c>
      <c r="H46" s="21">
        <f t="shared" si="19"/>
        <v>282813.89473343169</v>
      </c>
      <c r="I46" s="21">
        <f t="shared" si="20"/>
        <v>248652.21713412547</v>
      </c>
      <c r="J46" s="43">
        <f t="shared" si="11"/>
        <v>7339.6825276138015</v>
      </c>
      <c r="K46" s="44">
        <f t="shared" si="12"/>
        <v>8119.0591789501923</v>
      </c>
      <c r="L46" s="45">
        <f t="shared" si="13"/>
        <v>7037.3269000224182</v>
      </c>
      <c r="M46" s="43">
        <f t="shared" si="14"/>
        <v>9321.3968100695274</v>
      </c>
      <c r="N46" s="44">
        <f t="shared" si="15"/>
        <v>12178.588768425288</v>
      </c>
      <c r="O46" s="45">
        <f t="shared" si="16"/>
        <v>14074.653800044836</v>
      </c>
    </row>
    <row r="47" spans="1:18" x14ac:dyDescent="0.4">
      <c r="A47" s="8">
        <v>39</v>
      </c>
      <c r="B47" s="5">
        <v>44399</v>
      </c>
      <c r="C47" s="46">
        <v>2</v>
      </c>
      <c r="D47" s="55">
        <v>1.27</v>
      </c>
      <c r="E47" s="56">
        <v>1.5</v>
      </c>
      <c r="F47" s="97">
        <v>2</v>
      </c>
      <c r="G47" s="21">
        <f t="shared" si="18"/>
        <v>263654.02309239609</v>
      </c>
      <c r="H47" s="21">
        <f t="shared" si="19"/>
        <v>295540.51999643614</v>
      </c>
      <c r="I47" s="21">
        <f t="shared" si="20"/>
        <v>263571.35016217298</v>
      </c>
      <c r="J47" s="43">
        <f t="shared" si="11"/>
        <v>7619.3244319158875</v>
      </c>
      <c r="K47" s="44">
        <f t="shared" si="12"/>
        <v>8484.4168420029509</v>
      </c>
      <c r="L47" s="45">
        <f t="shared" si="13"/>
        <v>7459.5665140237643</v>
      </c>
      <c r="M47" s="43">
        <f t="shared" si="14"/>
        <v>9676.5420285331766</v>
      </c>
      <c r="N47" s="44">
        <f t="shared" si="15"/>
        <v>12726.625263004426</v>
      </c>
      <c r="O47" s="45">
        <f t="shared" si="16"/>
        <v>14919.133028047529</v>
      </c>
      <c r="P47" s="39" t="s">
        <v>43</v>
      </c>
    </row>
    <row r="48" spans="1:18" x14ac:dyDescent="0.4">
      <c r="A48" s="8">
        <v>40</v>
      </c>
      <c r="B48" s="5">
        <v>44399</v>
      </c>
      <c r="C48" s="46">
        <v>2</v>
      </c>
      <c r="D48" s="55">
        <v>1.27</v>
      </c>
      <c r="E48" s="56">
        <v>1.5</v>
      </c>
      <c r="F48" s="57">
        <v>2</v>
      </c>
      <c r="G48" s="21">
        <f t="shared" si="18"/>
        <v>273699.24137221638</v>
      </c>
      <c r="H48" s="21">
        <f t="shared" si="19"/>
        <v>308839.84339627577</v>
      </c>
      <c r="I48" s="21">
        <f t="shared" si="20"/>
        <v>279385.63117190334</v>
      </c>
      <c r="J48" s="43">
        <f t="shared" si="11"/>
        <v>7909.6206927718822</v>
      </c>
      <c r="K48" s="44">
        <f t="shared" si="12"/>
        <v>8866.215599893083</v>
      </c>
      <c r="L48" s="45">
        <f t="shared" si="13"/>
        <v>7907.1405048651895</v>
      </c>
      <c r="M48" s="43">
        <f t="shared" si="14"/>
        <v>10045.21827982029</v>
      </c>
      <c r="N48" s="44">
        <f t="shared" si="15"/>
        <v>13299.323399839624</v>
      </c>
      <c r="O48" s="45">
        <f t="shared" si="16"/>
        <v>15814.281009730379</v>
      </c>
      <c r="P48" s="39" t="s">
        <v>47</v>
      </c>
    </row>
    <row r="49" spans="1:16" x14ac:dyDescent="0.4">
      <c r="A49" s="8">
        <v>41</v>
      </c>
      <c r="B49" s="5">
        <v>44399</v>
      </c>
      <c r="C49" s="46">
        <v>2</v>
      </c>
      <c r="D49" s="55">
        <v>1.27</v>
      </c>
      <c r="E49" s="56">
        <v>1.5</v>
      </c>
      <c r="F49" s="57">
        <v>2</v>
      </c>
      <c r="G49" s="21">
        <f t="shared" si="18"/>
        <v>284127.18246849783</v>
      </c>
      <c r="H49" s="21">
        <f t="shared" si="19"/>
        <v>322737.63634910819</v>
      </c>
      <c r="I49" s="21">
        <f t="shared" si="20"/>
        <v>296148.76904221752</v>
      </c>
      <c r="J49" s="43">
        <f t="shared" si="11"/>
        <v>8210.9772411664908</v>
      </c>
      <c r="K49" s="44">
        <f t="shared" si="12"/>
        <v>9265.1953018882723</v>
      </c>
      <c r="L49" s="45">
        <f t="shared" si="13"/>
        <v>8381.5689351571</v>
      </c>
      <c r="M49" s="43">
        <f t="shared" si="14"/>
        <v>10427.941096281444</v>
      </c>
      <c r="N49" s="44">
        <f t="shared" si="15"/>
        <v>13897.792952832409</v>
      </c>
      <c r="O49" s="45">
        <f t="shared" si="16"/>
        <v>16763.1378703142</v>
      </c>
      <c r="P49" s="39" t="s">
        <v>52</v>
      </c>
    </row>
    <row r="50" spans="1:16" x14ac:dyDescent="0.4">
      <c r="A50" s="8">
        <v>42</v>
      </c>
      <c r="B50" s="5">
        <v>44399</v>
      </c>
      <c r="C50" s="46">
        <v>1</v>
      </c>
      <c r="D50" s="55">
        <v>1.27</v>
      </c>
      <c r="E50" s="56">
        <v>1.5</v>
      </c>
      <c r="F50" s="57">
        <v>-1</v>
      </c>
      <c r="G50" s="21">
        <f t="shared" si="18"/>
        <v>294952.42812054761</v>
      </c>
      <c r="H50" s="21">
        <f t="shared" si="19"/>
        <v>337260.82998481806</v>
      </c>
      <c r="I50" s="21">
        <f t="shared" si="20"/>
        <v>287264.30597095098</v>
      </c>
      <c r="J50" s="43">
        <f t="shared" si="11"/>
        <v>8523.8154740549344</v>
      </c>
      <c r="K50" s="44">
        <f t="shared" si="12"/>
        <v>9682.129090473245</v>
      </c>
      <c r="L50" s="45">
        <f t="shared" si="13"/>
        <v>8884.4630712665257</v>
      </c>
      <c r="M50" s="43">
        <f t="shared" si="14"/>
        <v>10825.245652049767</v>
      </c>
      <c r="N50" s="44">
        <f t="shared" si="15"/>
        <v>14523.193635709868</v>
      </c>
      <c r="O50" s="45">
        <f t="shared" si="16"/>
        <v>-8884.4630712665257</v>
      </c>
    </row>
    <row r="51" spans="1:16" x14ac:dyDescent="0.4">
      <c r="A51" s="8">
        <v>43</v>
      </c>
      <c r="B51" s="5">
        <v>44400</v>
      </c>
      <c r="C51" s="46">
        <v>2</v>
      </c>
      <c r="D51" s="55">
        <v>1.27</v>
      </c>
      <c r="E51" s="56">
        <v>1.5</v>
      </c>
      <c r="F51" s="78">
        <v>-1</v>
      </c>
      <c r="G51" s="21">
        <f t="shared" si="18"/>
        <v>306190.11563194048</v>
      </c>
      <c r="H51" s="21">
        <f t="shared" si="19"/>
        <v>352437.56733413489</v>
      </c>
      <c r="I51" s="21">
        <f t="shared" si="20"/>
        <v>278646.37679182243</v>
      </c>
      <c r="J51" s="43">
        <f t="shared" si="11"/>
        <v>8848.5728436164281</v>
      </c>
      <c r="K51" s="44">
        <f t="shared" si="12"/>
        <v>10117.824899544541</v>
      </c>
      <c r="L51" s="45">
        <f t="shared" si="13"/>
        <v>8617.9291791285286</v>
      </c>
      <c r="M51" s="43">
        <f t="shared" si="14"/>
        <v>11237.687511392864</v>
      </c>
      <c r="N51" s="44">
        <f t="shared" si="15"/>
        <v>15176.737349316812</v>
      </c>
      <c r="O51" s="45">
        <f t="shared" si="16"/>
        <v>-8617.9291791285286</v>
      </c>
    </row>
    <row r="52" spans="1:16" x14ac:dyDescent="0.4">
      <c r="A52" s="8">
        <v>44</v>
      </c>
      <c r="B52" s="5">
        <v>44400</v>
      </c>
      <c r="C52" s="46">
        <v>2</v>
      </c>
      <c r="D52" s="55">
        <v>0</v>
      </c>
      <c r="E52" s="56">
        <v>0</v>
      </c>
      <c r="F52" s="57">
        <v>0</v>
      </c>
      <c r="G52" s="21">
        <f t="shared" si="18"/>
        <v>306190.11563194048</v>
      </c>
      <c r="H52" s="21">
        <f t="shared" si="19"/>
        <v>352437.56733413489</v>
      </c>
      <c r="I52" s="21">
        <f t="shared" si="20"/>
        <v>278646.37679182243</v>
      </c>
      <c r="J52" s="43">
        <f t="shared" si="11"/>
        <v>9185.7034689582142</v>
      </c>
      <c r="K52" s="44">
        <f t="shared" si="12"/>
        <v>10573.127020024047</v>
      </c>
      <c r="L52" s="45">
        <f t="shared" si="13"/>
        <v>8359.3913037546736</v>
      </c>
      <c r="M52" s="43">
        <f t="shared" si="14"/>
        <v>0</v>
      </c>
      <c r="N52" s="44">
        <f t="shared" si="15"/>
        <v>0</v>
      </c>
      <c r="O52" s="45">
        <f t="shared" si="16"/>
        <v>0</v>
      </c>
    </row>
    <row r="53" spans="1:16" x14ac:dyDescent="0.4">
      <c r="A53" s="8">
        <v>45</v>
      </c>
      <c r="B53" s="5">
        <v>44403</v>
      </c>
      <c r="C53" s="46">
        <v>1</v>
      </c>
      <c r="D53" s="55">
        <v>1.27</v>
      </c>
      <c r="E53" s="56">
        <v>-1</v>
      </c>
      <c r="F53" s="57">
        <v>-1</v>
      </c>
      <c r="G53" s="21">
        <f t="shared" si="18"/>
        <v>317855.95903751743</v>
      </c>
      <c r="H53" s="21">
        <f t="shared" si="19"/>
        <v>341864.44031411083</v>
      </c>
      <c r="I53" s="21">
        <f t="shared" si="20"/>
        <v>270286.98548806773</v>
      </c>
      <c r="J53" s="43">
        <f t="shared" si="11"/>
        <v>9185.7034689582142</v>
      </c>
      <c r="K53" s="44">
        <f t="shared" si="12"/>
        <v>10573.127020024047</v>
      </c>
      <c r="L53" s="45">
        <f t="shared" si="13"/>
        <v>8359.3913037546736</v>
      </c>
      <c r="M53" s="43">
        <f t="shared" si="14"/>
        <v>11665.843405576932</v>
      </c>
      <c r="N53" s="44">
        <f t="shared" si="15"/>
        <v>-10573.127020024047</v>
      </c>
      <c r="O53" s="45">
        <f t="shared" si="16"/>
        <v>-8359.3913037546736</v>
      </c>
    </row>
    <row r="54" spans="1:16" x14ac:dyDescent="0.4">
      <c r="A54" s="8">
        <v>46</v>
      </c>
      <c r="B54" s="5">
        <v>44404</v>
      </c>
      <c r="C54" s="46">
        <v>1</v>
      </c>
      <c r="D54" s="55">
        <v>0</v>
      </c>
      <c r="E54" s="56">
        <v>0</v>
      </c>
      <c r="F54" s="57">
        <v>0</v>
      </c>
      <c r="G54" s="21">
        <f t="shared" si="18"/>
        <v>317855.95903751743</v>
      </c>
      <c r="H54" s="21">
        <f t="shared" si="19"/>
        <v>341864.44031411083</v>
      </c>
      <c r="I54" s="21">
        <f t="shared" si="20"/>
        <v>270286.98548806773</v>
      </c>
      <c r="J54" s="43">
        <f t="shared" si="11"/>
        <v>9535.678771125522</v>
      </c>
      <c r="K54" s="44">
        <f t="shared" si="12"/>
        <v>10255.933209423325</v>
      </c>
      <c r="L54" s="45">
        <f t="shared" si="13"/>
        <v>8108.6095646420317</v>
      </c>
      <c r="M54" s="43">
        <f t="shared" si="14"/>
        <v>0</v>
      </c>
      <c r="N54" s="44">
        <f t="shared" si="15"/>
        <v>0</v>
      </c>
      <c r="O54" s="45">
        <f t="shared" si="16"/>
        <v>0</v>
      </c>
    </row>
    <row r="55" spans="1:16" x14ac:dyDescent="0.4">
      <c r="A55" s="8">
        <v>47</v>
      </c>
      <c r="B55" s="5">
        <v>44404</v>
      </c>
      <c r="C55" s="46">
        <v>1</v>
      </c>
      <c r="D55" s="55">
        <v>1.27</v>
      </c>
      <c r="E55" s="56">
        <v>1.5</v>
      </c>
      <c r="F55" s="57">
        <v>2</v>
      </c>
      <c r="G55" s="21">
        <f t="shared" si="18"/>
        <v>329966.27107684687</v>
      </c>
      <c r="H55" s="21">
        <f t="shared" si="19"/>
        <v>357248.34012824582</v>
      </c>
      <c r="I55" s="21">
        <f t="shared" si="20"/>
        <v>286504.20461735182</v>
      </c>
      <c r="J55" s="43">
        <f t="shared" si="11"/>
        <v>9535.678771125522</v>
      </c>
      <c r="K55" s="44">
        <f t="shared" si="12"/>
        <v>10255.933209423325</v>
      </c>
      <c r="L55" s="45">
        <f t="shared" si="13"/>
        <v>8108.6095646420317</v>
      </c>
      <c r="M55" s="43">
        <f t="shared" si="14"/>
        <v>12110.312039329414</v>
      </c>
      <c r="N55" s="44">
        <f t="shared" si="15"/>
        <v>15383.899814134988</v>
      </c>
      <c r="O55" s="45">
        <f t="shared" si="16"/>
        <v>16217.219129284063</v>
      </c>
    </row>
    <row r="56" spans="1:16" x14ac:dyDescent="0.4">
      <c r="A56" s="8">
        <v>48</v>
      </c>
      <c r="B56" s="5">
        <v>44404</v>
      </c>
      <c r="C56" s="46">
        <v>1</v>
      </c>
      <c r="D56" s="55">
        <v>1.27</v>
      </c>
      <c r="E56" s="56">
        <v>1.5</v>
      </c>
      <c r="F56" s="57">
        <v>2</v>
      </c>
      <c r="G56" s="21">
        <f t="shared" si="18"/>
        <v>342537.98600487475</v>
      </c>
      <c r="H56" s="21">
        <f t="shared" si="19"/>
        <v>373324.51543401688</v>
      </c>
      <c r="I56" s="21">
        <f t="shared" si="20"/>
        <v>303694.4568943929</v>
      </c>
      <c r="J56" s="43">
        <f t="shared" si="11"/>
        <v>9898.9881323054051</v>
      </c>
      <c r="K56" s="44">
        <f t="shared" si="12"/>
        <v>10717.450203847375</v>
      </c>
      <c r="L56" s="45">
        <f t="shared" si="13"/>
        <v>8595.1261385205544</v>
      </c>
      <c r="M56" s="43">
        <f t="shared" si="14"/>
        <v>12571.714928027865</v>
      </c>
      <c r="N56" s="44">
        <f t="shared" si="15"/>
        <v>16076.175305771063</v>
      </c>
      <c r="O56" s="45">
        <f t="shared" si="16"/>
        <v>17190.252277041109</v>
      </c>
      <c r="P56" s="39" t="s">
        <v>43</v>
      </c>
    </row>
    <row r="57" spans="1:16" x14ac:dyDescent="0.4">
      <c r="A57" s="8">
        <v>49</v>
      </c>
      <c r="B57" s="5">
        <v>44404</v>
      </c>
      <c r="C57" s="46">
        <v>1</v>
      </c>
      <c r="D57" s="55">
        <v>1.27</v>
      </c>
      <c r="E57" s="56">
        <v>1.5</v>
      </c>
      <c r="F57" s="57">
        <v>2</v>
      </c>
      <c r="G57" s="21">
        <f t="shared" si="18"/>
        <v>355588.68327166047</v>
      </c>
      <c r="H57" s="21">
        <f t="shared" si="19"/>
        <v>390124.11862854764</v>
      </c>
      <c r="I57" s="21">
        <f t="shared" si="20"/>
        <v>321916.12430805649</v>
      </c>
      <c r="J57" s="43">
        <f t="shared" si="11"/>
        <v>10276.139580146242</v>
      </c>
      <c r="K57" s="44">
        <f t="shared" si="12"/>
        <v>11199.735463020506</v>
      </c>
      <c r="L57" s="45">
        <f t="shared" si="13"/>
        <v>9110.8337068317869</v>
      </c>
      <c r="M57" s="43">
        <f t="shared" si="14"/>
        <v>13050.697266785728</v>
      </c>
      <c r="N57" s="44">
        <f t="shared" si="15"/>
        <v>16799.603194530759</v>
      </c>
      <c r="O57" s="45">
        <f t="shared" si="16"/>
        <v>18221.667413663574</v>
      </c>
      <c r="P57" s="39" t="s">
        <v>47</v>
      </c>
    </row>
    <row r="58" spans="1:16" ht="19.5" thickBot="1" x14ac:dyDescent="0.45">
      <c r="A58" s="8">
        <v>50</v>
      </c>
      <c r="B58" s="5">
        <v>44404</v>
      </c>
      <c r="C58" s="46">
        <v>1</v>
      </c>
      <c r="D58" s="59">
        <v>1.27</v>
      </c>
      <c r="E58" s="60">
        <v>1.5</v>
      </c>
      <c r="F58" s="61">
        <v>-1</v>
      </c>
      <c r="G58" s="21">
        <f t="shared" si="18"/>
        <v>369136.61210431071</v>
      </c>
      <c r="H58" s="21">
        <f t="shared" si="19"/>
        <v>407679.70396683231</v>
      </c>
      <c r="I58" s="21">
        <f t="shared" si="20"/>
        <v>312258.64057881478</v>
      </c>
      <c r="J58" s="43">
        <f t="shared" si="11"/>
        <v>10667.660498149813</v>
      </c>
      <c r="K58" s="44">
        <f t="shared" si="12"/>
        <v>11703.723558856429</v>
      </c>
      <c r="L58" s="45">
        <f t="shared" si="13"/>
        <v>9657.4837292416942</v>
      </c>
      <c r="M58" s="43">
        <f t="shared" si="14"/>
        <v>13547.928832650263</v>
      </c>
      <c r="N58" s="44">
        <f t="shared" si="15"/>
        <v>17555.585338284644</v>
      </c>
      <c r="O58" s="45">
        <f t="shared" si="16"/>
        <v>-9657.4837292416942</v>
      </c>
      <c r="P58" s="39" t="s">
        <v>52</v>
      </c>
    </row>
    <row r="59" spans="1:16" ht="19.5" thickBot="1" x14ac:dyDescent="0.45">
      <c r="A59" s="8"/>
      <c r="B59" s="90" t="s">
        <v>5</v>
      </c>
      <c r="C59" s="91"/>
      <c r="D59" s="6">
        <f>COUNTIF(D9:D58,1.27)</f>
        <v>39</v>
      </c>
      <c r="E59" s="6">
        <f>COUNTIF(E9:E58,1.5)</f>
        <v>36</v>
      </c>
      <c r="F59" s="7">
        <f>COUNTIF(F9:F58,2)</f>
        <v>29</v>
      </c>
      <c r="G59" s="68">
        <f>M59+G8</f>
        <v>369136.6121043106</v>
      </c>
      <c r="H59" s="69">
        <f>N59+H8</f>
        <v>407679.70396683225</v>
      </c>
      <c r="I59" s="70">
        <f>O59+I8</f>
        <v>312258.64057881484</v>
      </c>
      <c r="J59" s="65" t="s">
        <v>31</v>
      </c>
      <c r="K59" s="66">
        <f>B58-B9</f>
        <v>64</v>
      </c>
      <c r="L59" s="67" t="s">
        <v>32</v>
      </c>
      <c r="M59" s="79">
        <f>SUM(M9:M58)</f>
        <v>269136.6121043106</v>
      </c>
      <c r="N59" s="80">
        <f>SUM(N9:N58)</f>
        <v>307679.70396683225</v>
      </c>
      <c r="O59" s="81">
        <f>SUM(O9:O58)</f>
        <v>212258.64057881484</v>
      </c>
    </row>
    <row r="60" spans="1:16" ht="19.5" thickBot="1" x14ac:dyDescent="0.45">
      <c r="A60" s="8"/>
      <c r="B60" s="84" t="s">
        <v>6</v>
      </c>
      <c r="C60" s="85"/>
      <c r="D60" s="6">
        <f>COUNTIF(D9:D58,-1)</f>
        <v>5</v>
      </c>
      <c r="E60" s="6">
        <f>COUNTIF(E9:E58,-1)</f>
        <v>7</v>
      </c>
      <c r="F60" s="7">
        <f>COUNTIF(F9:F58,-1)</f>
        <v>12</v>
      </c>
      <c r="G60" s="82" t="s">
        <v>30</v>
      </c>
      <c r="H60" s="83"/>
      <c r="I60" s="89"/>
      <c r="J60" s="82" t="s">
        <v>33</v>
      </c>
      <c r="K60" s="83"/>
      <c r="L60" s="89"/>
      <c r="M60" s="8"/>
      <c r="N60" s="3"/>
      <c r="O60" s="4"/>
    </row>
    <row r="61" spans="1:16" ht="19.5" thickBot="1" x14ac:dyDescent="0.45">
      <c r="A61" s="8"/>
      <c r="B61" s="84" t="s">
        <v>35</v>
      </c>
      <c r="C61" s="85"/>
      <c r="D61" s="6">
        <f>COUNTIF(D9:D58,0)</f>
        <v>6</v>
      </c>
      <c r="E61" s="6">
        <f>COUNTIF(E9:E58,0)</f>
        <v>6</v>
      </c>
      <c r="F61" s="6">
        <f>COUNTIF(F9:F58,0)</f>
        <v>6</v>
      </c>
      <c r="G61" s="74">
        <f>G59/G8</f>
        <v>3.6913661210431061</v>
      </c>
      <c r="H61" s="75">
        <f t="shared" ref="H61" si="21">H59/H8</f>
        <v>4.0767970396683229</v>
      </c>
      <c r="I61" s="76">
        <f>I59/I8</f>
        <v>3.1225864057881485</v>
      </c>
      <c r="J61" s="63">
        <f>(G61-100%)*30/K59</f>
        <v>1.2615778692389561</v>
      </c>
      <c r="K61" s="63">
        <f>(H61-100%)*30/K59</f>
        <v>1.4422486123445264</v>
      </c>
      <c r="L61" s="64">
        <f>(I61-100%)*30/K59</f>
        <v>0.99496237771319462</v>
      </c>
      <c r="M61" s="9"/>
      <c r="N61" s="2"/>
      <c r="O61" s="10"/>
    </row>
    <row r="62" spans="1:16" ht="19.5" thickBot="1" x14ac:dyDescent="0.45">
      <c r="A62" s="3"/>
      <c r="B62" s="82" t="s">
        <v>4</v>
      </c>
      <c r="C62" s="83"/>
      <c r="D62" s="77">
        <f t="shared" ref="D62:E62" si="22">D59/(D59+D60+D61)</f>
        <v>0.78</v>
      </c>
      <c r="E62" s="72">
        <f t="shared" si="22"/>
        <v>0.73469387755102045</v>
      </c>
      <c r="F62" s="73">
        <f>F59/(F59+F60+F61)</f>
        <v>0.61702127659574468</v>
      </c>
    </row>
    <row r="64" spans="1:16" x14ac:dyDescent="0.4">
      <c r="D64" s="71"/>
      <c r="E64" s="71"/>
      <c r="F64" s="7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B210"/>
  <sheetViews>
    <sheetView zoomScale="80" zoomScaleNormal="80" workbookViewId="0">
      <selection activeCell="A2" sqref="A2"/>
    </sheetView>
  </sheetViews>
  <sheetFormatPr defaultColWidth="8.125" defaultRowHeight="14.25" x14ac:dyDescent="0.4"/>
  <cols>
    <col min="1" max="1" width="6.625" style="51" customWidth="1"/>
    <col min="2" max="2" width="7.25" style="50" customWidth="1"/>
    <col min="3" max="256" width="8.125" style="50"/>
    <col min="257" max="257" width="6.625" style="50" customWidth="1"/>
    <col min="258" max="258" width="7.25" style="50" customWidth="1"/>
    <col min="259" max="512" width="8.125" style="50"/>
    <col min="513" max="513" width="6.625" style="50" customWidth="1"/>
    <col min="514" max="514" width="7.25" style="50" customWidth="1"/>
    <col min="515" max="768" width="8.125" style="50"/>
    <col min="769" max="769" width="6.625" style="50" customWidth="1"/>
    <col min="770" max="770" width="7.25" style="50" customWidth="1"/>
    <col min="771" max="1024" width="8.125" style="50"/>
    <col min="1025" max="1025" width="6.625" style="50" customWidth="1"/>
    <col min="1026" max="1026" width="7.25" style="50" customWidth="1"/>
    <col min="1027" max="1280" width="8.125" style="50"/>
    <col min="1281" max="1281" width="6.625" style="50" customWidth="1"/>
    <col min="1282" max="1282" width="7.25" style="50" customWidth="1"/>
    <col min="1283" max="1536" width="8.125" style="50"/>
    <col min="1537" max="1537" width="6.625" style="50" customWidth="1"/>
    <col min="1538" max="1538" width="7.25" style="50" customWidth="1"/>
    <col min="1539" max="1792" width="8.125" style="50"/>
    <col min="1793" max="1793" width="6.625" style="50" customWidth="1"/>
    <col min="1794" max="1794" width="7.25" style="50" customWidth="1"/>
    <col min="1795" max="2048" width="8.125" style="50"/>
    <col min="2049" max="2049" width="6.625" style="50" customWidth="1"/>
    <col min="2050" max="2050" width="7.25" style="50" customWidth="1"/>
    <col min="2051" max="2304" width="8.125" style="50"/>
    <col min="2305" max="2305" width="6.625" style="50" customWidth="1"/>
    <col min="2306" max="2306" width="7.25" style="50" customWidth="1"/>
    <col min="2307" max="2560" width="8.125" style="50"/>
    <col min="2561" max="2561" width="6.625" style="50" customWidth="1"/>
    <col min="2562" max="2562" width="7.25" style="50" customWidth="1"/>
    <col min="2563" max="2816" width="8.125" style="50"/>
    <col min="2817" max="2817" width="6.625" style="50" customWidth="1"/>
    <col min="2818" max="2818" width="7.25" style="50" customWidth="1"/>
    <col min="2819" max="3072" width="8.125" style="50"/>
    <col min="3073" max="3073" width="6.625" style="50" customWidth="1"/>
    <col min="3074" max="3074" width="7.25" style="50" customWidth="1"/>
    <col min="3075" max="3328" width="8.125" style="50"/>
    <col min="3329" max="3329" width="6.625" style="50" customWidth="1"/>
    <col min="3330" max="3330" width="7.25" style="50" customWidth="1"/>
    <col min="3331" max="3584" width="8.125" style="50"/>
    <col min="3585" max="3585" width="6.625" style="50" customWidth="1"/>
    <col min="3586" max="3586" width="7.25" style="50" customWidth="1"/>
    <col min="3587" max="3840" width="8.125" style="50"/>
    <col min="3841" max="3841" width="6.625" style="50" customWidth="1"/>
    <col min="3842" max="3842" width="7.25" style="50" customWidth="1"/>
    <col min="3843" max="4096" width="8.125" style="50"/>
    <col min="4097" max="4097" width="6.625" style="50" customWidth="1"/>
    <col min="4098" max="4098" width="7.25" style="50" customWidth="1"/>
    <col min="4099" max="4352" width="8.125" style="50"/>
    <col min="4353" max="4353" width="6.625" style="50" customWidth="1"/>
    <col min="4354" max="4354" width="7.25" style="50" customWidth="1"/>
    <col min="4355" max="4608" width="8.125" style="50"/>
    <col min="4609" max="4609" width="6.625" style="50" customWidth="1"/>
    <col min="4610" max="4610" width="7.25" style="50" customWidth="1"/>
    <col min="4611" max="4864" width="8.125" style="50"/>
    <col min="4865" max="4865" width="6.625" style="50" customWidth="1"/>
    <col min="4866" max="4866" width="7.25" style="50" customWidth="1"/>
    <col min="4867" max="5120" width="8.125" style="50"/>
    <col min="5121" max="5121" width="6.625" style="50" customWidth="1"/>
    <col min="5122" max="5122" width="7.25" style="50" customWidth="1"/>
    <col min="5123" max="5376" width="8.125" style="50"/>
    <col min="5377" max="5377" width="6.625" style="50" customWidth="1"/>
    <col min="5378" max="5378" width="7.25" style="50" customWidth="1"/>
    <col min="5379" max="5632" width="8.125" style="50"/>
    <col min="5633" max="5633" width="6.625" style="50" customWidth="1"/>
    <col min="5634" max="5634" width="7.25" style="50" customWidth="1"/>
    <col min="5635" max="5888" width="8.125" style="50"/>
    <col min="5889" max="5889" width="6.625" style="50" customWidth="1"/>
    <col min="5890" max="5890" width="7.25" style="50" customWidth="1"/>
    <col min="5891" max="6144" width="8.125" style="50"/>
    <col min="6145" max="6145" width="6.625" style="50" customWidth="1"/>
    <col min="6146" max="6146" width="7.25" style="50" customWidth="1"/>
    <col min="6147" max="6400" width="8.125" style="50"/>
    <col min="6401" max="6401" width="6.625" style="50" customWidth="1"/>
    <col min="6402" max="6402" width="7.25" style="50" customWidth="1"/>
    <col min="6403" max="6656" width="8.125" style="50"/>
    <col min="6657" max="6657" width="6.625" style="50" customWidth="1"/>
    <col min="6658" max="6658" width="7.25" style="50" customWidth="1"/>
    <col min="6659" max="6912" width="8.125" style="50"/>
    <col min="6913" max="6913" width="6.625" style="50" customWidth="1"/>
    <col min="6914" max="6914" width="7.25" style="50" customWidth="1"/>
    <col min="6915" max="7168" width="8.125" style="50"/>
    <col min="7169" max="7169" width="6.625" style="50" customWidth="1"/>
    <col min="7170" max="7170" width="7.25" style="50" customWidth="1"/>
    <col min="7171" max="7424" width="8.125" style="50"/>
    <col min="7425" max="7425" width="6.625" style="50" customWidth="1"/>
    <col min="7426" max="7426" width="7.25" style="50" customWidth="1"/>
    <col min="7427" max="7680" width="8.125" style="50"/>
    <col min="7681" max="7681" width="6.625" style="50" customWidth="1"/>
    <col min="7682" max="7682" width="7.25" style="50" customWidth="1"/>
    <col min="7683" max="7936" width="8.125" style="50"/>
    <col min="7937" max="7937" width="6.625" style="50" customWidth="1"/>
    <col min="7938" max="7938" width="7.25" style="50" customWidth="1"/>
    <col min="7939" max="8192" width="8.125" style="50"/>
    <col min="8193" max="8193" width="6.625" style="50" customWidth="1"/>
    <col min="8194" max="8194" width="7.25" style="50" customWidth="1"/>
    <col min="8195" max="8448" width="8.125" style="50"/>
    <col min="8449" max="8449" width="6.625" style="50" customWidth="1"/>
    <col min="8450" max="8450" width="7.25" style="50" customWidth="1"/>
    <col min="8451" max="8704" width="8.125" style="50"/>
    <col min="8705" max="8705" width="6.625" style="50" customWidth="1"/>
    <col min="8706" max="8706" width="7.25" style="50" customWidth="1"/>
    <col min="8707" max="8960" width="8.125" style="50"/>
    <col min="8961" max="8961" width="6.625" style="50" customWidth="1"/>
    <col min="8962" max="8962" width="7.25" style="50" customWidth="1"/>
    <col min="8963" max="9216" width="8.125" style="50"/>
    <col min="9217" max="9217" width="6.625" style="50" customWidth="1"/>
    <col min="9218" max="9218" width="7.25" style="50" customWidth="1"/>
    <col min="9219" max="9472" width="8.125" style="50"/>
    <col min="9473" max="9473" width="6.625" style="50" customWidth="1"/>
    <col min="9474" max="9474" width="7.25" style="50" customWidth="1"/>
    <col min="9475" max="9728" width="8.125" style="50"/>
    <col min="9729" max="9729" width="6.625" style="50" customWidth="1"/>
    <col min="9730" max="9730" width="7.25" style="50" customWidth="1"/>
    <col min="9731" max="9984" width="8.125" style="50"/>
    <col min="9985" max="9985" width="6.625" style="50" customWidth="1"/>
    <col min="9986" max="9986" width="7.25" style="50" customWidth="1"/>
    <col min="9987" max="10240" width="8.125" style="50"/>
    <col min="10241" max="10241" width="6.625" style="50" customWidth="1"/>
    <col min="10242" max="10242" width="7.25" style="50" customWidth="1"/>
    <col min="10243" max="10496" width="8.125" style="50"/>
    <col min="10497" max="10497" width="6.625" style="50" customWidth="1"/>
    <col min="10498" max="10498" width="7.25" style="50" customWidth="1"/>
    <col min="10499" max="10752" width="8.125" style="50"/>
    <col min="10753" max="10753" width="6.625" style="50" customWidth="1"/>
    <col min="10754" max="10754" width="7.25" style="50" customWidth="1"/>
    <col min="10755" max="11008" width="8.125" style="50"/>
    <col min="11009" max="11009" width="6.625" style="50" customWidth="1"/>
    <col min="11010" max="11010" width="7.25" style="50" customWidth="1"/>
    <col min="11011" max="11264" width="8.125" style="50"/>
    <col min="11265" max="11265" width="6.625" style="50" customWidth="1"/>
    <col min="11266" max="11266" width="7.25" style="50" customWidth="1"/>
    <col min="11267" max="11520" width="8.125" style="50"/>
    <col min="11521" max="11521" width="6.625" style="50" customWidth="1"/>
    <col min="11522" max="11522" width="7.25" style="50" customWidth="1"/>
    <col min="11523" max="11776" width="8.125" style="50"/>
    <col min="11777" max="11777" width="6.625" style="50" customWidth="1"/>
    <col min="11778" max="11778" width="7.25" style="50" customWidth="1"/>
    <col min="11779" max="12032" width="8.125" style="50"/>
    <col min="12033" max="12033" width="6.625" style="50" customWidth="1"/>
    <col min="12034" max="12034" width="7.25" style="50" customWidth="1"/>
    <col min="12035" max="12288" width="8.125" style="50"/>
    <col min="12289" max="12289" width="6.625" style="50" customWidth="1"/>
    <col min="12290" max="12290" width="7.25" style="50" customWidth="1"/>
    <col min="12291" max="12544" width="8.125" style="50"/>
    <col min="12545" max="12545" width="6.625" style="50" customWidth="1"/>
    <col min="12546" max="12546" width="7.25" style="50" customWidth="1"/>
    <col min="12547" max="12800" width="8.125" style="50"/>
    <col min="12801" max="12801" width="6.625" style="50" customWidth="1"/>
    <col min="12802" max="12802" width="7.25" style="50" customWidth="1"/>
    <col min="12803" max="13056" width="8.125" style="50"/>
    <col min="13057" max="13057" width="6.625" style="50" customWidth="1"/>
    <col min="13058" max="13058" width="7.25" style="50" customWidth="1"/>
    <col min="13059" max="13312" width="8.125" style="50"/>
    <col min="13313" max="13313" width="6.625" style="50" customWidth="1"/>
    <col min="13314" max="13314" width="7.25" style="50" customWidth="1"/>
    <col min="13315" max="13568" width="8.125" style="50"/>
    <col min="13569" max="13569" width="6.625" style="50" customWidth="1"/>
    <col min="13570" max="13570" width="7.25" style="50" customWidth="1"/>
    <col min="13571" max="13824" width="8.125" style="50"/>
    <col min="13825" max="13825" width="6.625" style="50" customWidth="1"/>
    <col min="13826" max="13826" width="7.25" style="50" customWidth="1"/>
    <col min="13827" max="14080" width="8.125" style="50"/>
    <col min="14081" max="14081" width="6.625" style="50" customWidth="1"/>
    <col min="14082" max="14082" width="7.25" style="50" customWidth="1"/>
    <col min="14083" max="14336" width="8.125" style="50"/>
    <col min="14337" max="14337" width="6.625" style="50" customWidth="1"/>
    <col min="14338" max="14338" width="7.25" style="50" customWidth="1"/>
    <col min="14339" max="14592" width="8.125" style="50"/>
    <col min="14593" max="14593" width="6.625" style="50" customWidth="1"/>
    <col min="14594" max="14594" width="7.25" style="50" customWidth="1"/>
    <col min="14595" max="14848" width="8.125" style="50"/>
    <col min="14849" max="14849" width="6.625" style="50" customWidth="1"/>
    <col min="14850" max="14850" width="7.25" style="50" customWidth="1"/>
    <col min="14851" max="15104" width="8.125" style="50"/>
    <col min="15105" max="15105" width="6.625" style="50" customWidth="1"/>
    <col min="15106" max="15106" width="7.25" style="50" customWidth="1"/>
    <col min="15107" max="15360" width="8.125" style="50"/>
    <col min="15361" max="15361" width="6.625" style="50" customWidth="1"/>
    <col min="15362" max="15362" width="7.25" style="50" customWidth="1"/>
    <col min="15363" max="15616" width="8.125" style="50"/>
    <col min="15617" max="15617" width="6.625" style="50" customWidth="1"/>
    <col min="15618" max="15618" width="7.25" style="50" customWidth="1"/>
    <col min="15619" max="15872" width="8.125" style="50"/>
    <col min="15873" max="15873" width="6.625" style="50" customWidth="1"/>
    <col min="15874" max="15874" width="7.25" style="50" customWidth="1"/>
    <col min="15875" max="16128" width="8.125" style="50"/>
    <col min="16129" max="16129" width="6.625" style="50" customWidth="1"/>
    <col min="16130" max="16130" width="7.25" style="50" customWidth="1"/>
    <col min="16131" max="16384" width="8.125" style="50"/>
  </cols>
  <sheetData>
    <row r="3" spans="2:2" ht="24" x14ac:dyDescent="0.4">
      <c r="B3" s="96" t="s">
        <v>38</v>
      </c>
    </row>
    <row r="43" spans="2:2" ht="24" x14ac:dyDescent="0.4">
      <c r="B43" s="96" t="s">
        <v>39</v>
      </c>
    </row>
    <row r="85" spans="2:2" ht="24" x14ac:dyDescent="0.4">
      <c r="B85" s="96" t="s">
        <v>40</v>
      </c>
    </row>
    <row r="126" spans="2:2" ht="24" x14ac:dyDescent="0.4">
      <c r="B126" s="96" t="s">
        <v>41</v>
      </c>
    </row>
    <row r="167" spans="2:2" ht="24" x14ac:dyDescent="0.4">
      <c r="B167" s="96" t="s">
        <v>42</v>
      </c>
    </row>
    <row r="208" spans="2:2" ht="30.75" x14ac:dyDescent="0.4">
      <c r="B208" s="98" t="s">
        <v>44</v>
      </c>
    </row>
    <row r="210" spans="2:2" ht="25.5" x14ac:dyDescent="0.4">
      <c r="B210" s="99" t="s">
        <v>45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0"/>
  </cols>
  <sheetData>
    <row r="1" spans="1:10" x14ac:dyDescent="0.4">
      <c r="A1" s="50" t="s">
        <v>26</v>
      </c>
    </row>
    <row r="2" spans="1:10" x14ac:dyDescent="0.4">
      <c r="A2" s="92" t="s">
        <v>53</v>
      </c>
      <c r="B2" s="93"/>
      <c r="C2" s="93"/>
      <c r="D2" s="93"/>
      <c r="E2" s="93"/>
      <c r="F2" s="93"/>
      <c r="G2" s="93"/>
      <c r="H2" s="93"/>
      <c r="I2" s="93"/>
      <c r="J2" s="93"/>
    </row>
    <row r="3" spans="1:10" x14ac:dyDescent="0.4">
      <c r="A3" s="93"/>
      <c r="B3" s="93"/>
      <c r="C3" s="93"/>
      <c r="D3" s="93"/>
      <c r="E3" s="93"/>
      <c r="F3" s="93"/>
      <c r="G3" s="93"/>
      <c r="H3" s="93"/>
      <c r="I3" s="93"/>
      <c r="J3" s="93"/>
    </row>
    <row r="4" spans="1:10" x14ac:dyDescent="0.4">
      <c r="A4" s="93"/>
      <c r="B4" s="93"/>
      <c r="C4" s="93"/>
      <c r="D4" s="93"/>
      <c r="E4" s="93"/>
      <c r="F4" s="93"/>
      <c r="G4" s="93"/>
      <c r="H4" s="93"/>
      <c r="I4" s="93"/>
      <c r="J4" s="93"/>
    </row>
    <row r="5" spans="1:10" x14ac:dyDescent="0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x14ac:dyDescent="0.4">
      <c r="A6" s="93"/>
      <c r="B6" s="93"/>
      <c r="C6" s="93"/>
      <c r="D6" s="93"/>
      <c r="E6" s="93"/>
      <c r="F6" s="93"/>
      <c r="G6" s="93"/>
      <c r="H6" s="93"/>
      <c r="I6" s="93"/>
      <c r="J6" s="93"/>
    </row>
    <row r="7" spans="1:10" x14ac:dyDescent="0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x14ac:dyDescent="0.4">
      <c r="A8" s="93"/>
      <c r="B8" s="93"/>
      <c r="C8" s="93"/>
      <c r="D8" s="93"/>
      <c r="E8" s="93"/>
      <c r="F8" s="93"/>
      <c r="G8" s="93"/>
      <c r="H8" s="93"/>
      <c r="I8" s="93"/>
      <c r="J8" s="93"/>
    </row>
    <row r="9" spans="1:10" x14ac:dyDescent="0.4">
      <c r="A9" s="93"/>
      <c r="B9" s="93"/>
      <c r="C9" s="93"/>
      <c r="D9" s="93"/>
      <c r="E9" s="93"/>
      <c r="F9" s="93"/>
      <c r="G9" s="93"/>
      <c r="H9" s="93"/>
      <c r="I9" s="93"/>
      <c r="J9" s="93"/>
    </row>
    <row r="11" spans="1:10" x14ac:dyDescent="0.4">
      <c r="A11" s="50" t="s">
        <v>27</v>
      </c>
    </row>
    <row r="12" spans="1:10" x14ac:dyDescent="0.4">
      <c r="A12" s="94" t="s">
        <v>54</v>
      </c>
      <c r="B12" s="95"/>
      <c r="C12" s="95"/>
      <c r="D12" s="95"/>
      <c r="E12" s="95"/>
      <c r="F12" s="95"/>
      <c r="G12" s="95"/>
      <c r="H12" s="95"/>
      <c r="I12" s="95"/>
      <c r="J12" s="95"/>
    </row>
    <row r="13" spans="1:10" x14ac:dyDescent="0.4">
      <c r="A13" s="95"/>
      <c r="B13" s="95"/>
      <c r="C13" s="95"/>
      <c r="D13" s="95"/>
      <c r="E13" s="95"/>
      <c r="F13" s="95"/>
      <c r="G13" s="95"/>
      <c r="H13" s="95"/>
      <c r="I13" s="95"/>
      <c r="J13" s="95"/>
    </row>
    <row r="14" spans="1:10" x14ac:dyDescent="0.4">
      <c r="A14" s="95"/>
      <c r="B14" s="95"/>
      <c r="C14" s="95"/>
      <c r="D14" s="95"/>
      <c r="E14" s="95"/>
      <c r="F14" s="95"/>
      <c r="G14" s="95"/>
      <c r="H14" s="95"/>
      <c r="I14" s="95"/>
      <c r="J14" s="95"/>
    </row>
    <row r="15" spans="1:10" x14ac:dyDescent="0.4">
      <c r="A15" s="95"/>
      <c r="B15" s="95"/>
      <c r="C15" s="95"/>
      <c r="D15" s="95"/>
      <c r="E15" s="95"/>
      <c r="F15" s="95"/>
      <c r="G15" s="95"/>
      <c r="H15" s="95"/>
      <c r="I15" s="95"/>
      <c r="J15" s="95"/>
    </row>
    <row r="16" spans="1:10" x14ac:dyDescent="0.4">
      <c r="A16" s="95"/>
      <c r="B16" s="95"/>
      <c r="C16" s="95"/>
      <c r="D16" s="95"/>
      <c r="E16" s="95"/>
      <c r="F16" s="95"/>
      <c r="G16" s="95"/>
      <c r="H16" s="95"/>
      <c r="I16" s="95"/>
      <c r="J16" s="95"/>
    </row>
    <row r="17" spans="1:10" x14ac:dyDescent="0.4">
      <c r="A17" s="95"/>
      <c r="B17" s="95"/>
      <c r="C17" s="95"/>
      <c r="D17" s="95"/>
      <c r="E17" s="95"/>
      <c r="F17" s="95"/>
      <c r="G17" s="95"/>
      <c r="H17" s="95"/>
      <c r="I17" s="95"/>
      <c r="J17" s="95"/>
    </row>
    <row r="18" spans="1:10" x14ac:dyDescent="0.4">
      <c r="A18" s="95"/>
      <c r="B18" s="95"/>
      <c r="C18" s="95"/>
      <c r="D18" s="95"/>
      <c r="E18" s="95"/>
      <c r="F18" s="95"/>
      <c r="G18" s="95"/>
      <c r="H18" s="95"/>
      <c r="I18" s="95"/>
      <c r="J18" s="95"/>
    </row>
    <row r="19" spans="1:10" x14ac:dyDescent="0.4">
      <c r="A19" s="95"/>
      <c r="B19" s="95"/>
      <c r="C19" s="95"/>
      <c r="D19" s="95"/>
      <c r="E19" s="95"/>
      <c r="F19" s="95"/>
      <c r="G19" s="95"/>
      <c r="H19" s="95"/>
      <c r="I19" s="95"/>
      <c r="J19" s="95"/>
    </row>
    <row r="21" spans="1:10" x14ac:dyDescent="0.4">
      <c r="A21" s="50" t="s">
        <v>28</v>
      </c>
    </row>
    <row r="22" spans="1:10" x14ac:dyDescent="0.4">
      <c r="A22" s="94" t="s">
        <v>55</v>
      </c>
      <c r="B22" s="94"/>
      <c r="C22" s="94"/>
      <c r="D22" s="94"/>
      <c r="E22" s="94"/>
      <c r="F22" s="94"/>
      <c r="G22" s="94"/>
      <c r="H22" s="94"/>
      <c r="I22" s="94"/>
      <c r="J22" s="94"/>
    </row>
    <row r="23" spans="1:10" x14ac:dyDescent="0.4">
      <c r="A23" s="94"/>
      <c r="B23" s="94"/>
      <c r="C23" s="94"/>
      <c r="D23" s="94"/>
      <c r="E23" s="94"/>
      <c r="F23" s="94"/>
      <c r="G23" s="94"/>
      <c r="H23" s="94"/>
      <c r="I23" s="94"/>
      <c r="J23" s="94"/>
    </row>
    <row r="24" spans="1:10" x14ac:dyDescent="0.4">
      <c r="A24" s="94"/>
      <c r="B24" s="94"/>
      <c r="C24" s="94"/>
      <c r="D24" s="94"/>
      <c r="E24" s="94"/>
      <c r="F24" s="94"/>
      <c r="G24" s="94"/>
      <c r="H24" s="94"/>
      <c r="I24" s="94"/>
      <c r="J24" s="94"/>
    </row>
    <row r="25" spans="1:10" x14ac:dyDescent="0.4">
      <c r="A25" s="94"/>
      <c r="B25" s="94"/>
      <c r="C25" s="94"/>
      <c r="D25" s="94"/>
      <c r="E25" s="94"/>
      <c r="F25" s="94"/>
      <c r="G25" s="94"/>
      <c r="H25" s="94"/>
      <c r="I25" s="94"/>
      <c r="J25" s="94"/>
    </row>
    <row r="26" spans="1:10" x14ac:dyDescent="0.4">
      <c r="A26" s="94"/>
      <c r="B26" s="94"/>
      <c r="C26" s="94"/>
      <c r="D26" s="94"/>
      <c r="E26" s="94"/>
      <c r="F26" s="94"/>
      <c r="G26" s="94"/>
      <c r="H26" s="94"/>
      <c r="I26" s="94"/>
      <c r="J26" s="94"/>
    </row>
    <row r="27" spans="1:10" x14ac:dyDescent="0.4">
      <c r="A27" s="94"/>
      <c r="B27" s="94"/>
      <c r="C27" s="94"/>
      <c r="D27" s="94"/>
      <c r="E27" s="94"/>
      <c r="F27" s="94"/>
      <c r="G27" s="94"/>
      <c r="H27" s="94"/>
      <c r="I27" s="94"/>
      <c r="J27" s="94"/>
    </row>
    <row r="28" spans="1:10" x14ac:dyDescent="0.4">
      <c r="A28" s="94"/>
      <c r="B28" s="94"/>
      <c r="C28" s="94"/>
      <c r="D28" s="94"/>
      <c r="E28" s="94"/>
      <c r="F28" s="94"/>
      <c r="G28" s="94"/>
      <c r="H28" s="94"/>
      <c r="I28" s="94"/>
      <c r="J28" s="94"/>
    </row>
    <row r="29" spans="1:10" x14ac:dyDescent="0.4">
      <c r="A29" s="94"/>
      <c r="B29" s="94"/>
      <c r="C29" s="94"/>
      <c r="D29" s="94"/>
      <c r="E29" s="94"/>
      <c r="F29" s="94"/>
      <c r="G29" s="94"/>
      <c r="H29" s="94"/>
      <c r="I29" s="94"/>
      <c r="J29" s="9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"/>
  <sheetViews>
    <sheetView zoomScale="80" zoomScaleNormal="80" workbookViewId="0">
      <selection activeCell="G14" sqref="G14:G15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  <col min="12" max="12" width="14.75" customWidth="1"/>
  </cols>
  <sheetData>
    <row r="1" spans="1:14" x14ac:dyDescent="0.4">
      <c r="A1" s="29" t="s">
        <v>14</v>
      </c>
      <c r="B1" s="30"/>
      <c r="C1" s="31"/>
      <c r="D1" s="32"/>
      <c r="E1" s="31"/>
      <c r="F1" s="32"/>
      <c r="G1" s="31"/>
      <c r="H1" s="32"/>
    </row>
    <row r="2" spans="1:14" x14ac:dyDescent="0.4">
      <c r="A2" s="33"/>
      <c r="B2" s="31"/>
      <c r="C2" s="31"/>
      <c r="D2" s="32"/>
      <c r="E2" s="31"/>
      <c r="F2" s="32"/>
      <c r="G2" s="31"/>
      <c r="H2" s="32"/>
    </row>
    <row r="3" spans="1:14" x14ac:dyDescent="0.4">
      <c r="A3" s="34" t="s">
        <v>15</v>
      </c>
      <c r="B3" s="34" t="s">
        <v>16</v>
      </c>
      <c r="C3" s="34" t="s">
        <v>17</v>
      </c>
      <c r="D3" s="35" t="s">
        <v>18</v>
      </c>
      <c r="E3" s="34" t="s">
        <v>19</v>
      </c>
      <c r="F3" s="35" t="s">
        <v>18</v>
      </c>
      <c r="G3" s="34" t="s">
        <v>20</v>
      </c>
      <c r="H3" s="35" t="s">
        <v>18</v>
      </c>
      <c r="I3" s="34" t="s">
        <v>56</v>
      </c>
      <c r="J3" s="35" t="s">
        <v>18</v>
      </c>
      <c r="K3" s="34" t="s">
        <v>57</v>
      </c>
      <c r="L3" s="35" t="s">
        <v>18</v>
      </c>
      <c r="M3" s="34" t="s">
        <v>58</v>
      </c>
      <c r="N3" s="35" t="s">
        <v>18</v>
      </c>
    </row>
    <row r="4" spans="1:14" x14ac:dyDescent="0.4">
      <c r="A4" s="36" t="s">
        <v>21</v>
      </c>
      <c r="B4" s="36" t="s">
        <v>22</v>
      </c>
      <c r="C4" s="36"/>
      <c r="D4" s="37"/>
      <c r="E4" s="36"/>
      <c r="F4" s="37"/>
      <c r="G4" s="36"/>
      <c r="H4" s="37"/>
      <c r="I4" s="36"/>
      <c r="J4" s="37"/>
      <c r="K4" s="36" t="s">
        <v>59</v>
      </c>
      <c r="L4" s="37">
        <v>44669</v>
      </c>
      <c r="M4" s="36"/>
      <c r="N4" s="37"/>
    </row>
    <row r="5" spans="1:14" x14ac:dyDescent="0.4">
      <c r="A5" s="36" t="s">
        <v>21</v>
      </c>
      <c r="B5" s="36" t="s">
        <v>60</v>
      </c>
      <c r="C5" s="36"/>
      <c r="D5" s="37"/>
      <c r="E5" s="36"/>
      <c r="F5" s="38"/>
      <c r="G5" s="36"/>
      <c r="H5" s="38"/>
      <c r="I5" s="36"/>
      <c r="J5" s="37"/>
      <c r="K5" s="36" t="s">
        <v>59</v>
      </c>
      <c r="L5" s="37">
        <v>44669</v>
      </c>
      <c r="M5" s="36"/>
      <c r="N5" s="38"/>
    </row>
    <row r="6" spans="1:14" x14ac:dyDescent="0.4">
      <c r="A6" s="36" t="s">
        <v>21</v>
      </c>
      <c r="B6" s="36" t="s">
        <v>61</v>
      </c>
      <c r="C6" s="36"/>
      <c r="D6" s="38"/>
      <c r="E6" s="36"/>
      <c r="F6" s="38"/>
      <c r="G6" s="36"/>
      <c r="H6" s="38"/>
      <c r="I6" s="36"/>
      <c r="J6" s="38"/>
      <c r="K6" s="36" t="s">
        <v>59</v>
      </c>
      <c r="L6" s="37">
        <v>44670</v>
      </c>
      <c r="M6" s="36"/>
      <c r="N6" s="38"/>
    </row>
    <row r="7" spans="1:14" x14ac:dyDescent="0.4">
      <c r="A7" s="36" t="s">
        <v>21</v>
      </c>
      <c r="B7" s="36" t="s">
        <v>62</v>
      </c>
      <c r="C7" s="36"/>
      <c r="D7" s="38"/>
      <c r="E7" s="36"/>
      <c r="F7" s="38"/>
      <c r="G7" s="36"/>
      <c r="H7" s="38"/>
      <c r="I7" s="36"/>
      <c r="J7" s="38"/>
      <c r="K7" s="36" t="s">
        <v>59</v>
      </c>
      <c r="L7" s="37">
        <v>44671</v>
      </c>
      <c r="M7" s="36"/>
      <c r="N7" s="38"/>
    </row>
    <row r="8" spans="1:14" x14ac:dyDescent="0.4">
      <c r="A8" s="36" t="s">
        <v>21</v>
      </c>
      <c r="B8" s="36" t="s">
        <v>63</v>
      </c>
      <c r="C8" s="36"/>
      <c r="D8" s="38"/>
      <c r="E8" s="36"/>
      <c r="F8" s="38"/>
      <c r="G8" s="36"/>
      <c r="H8" s="38"/>
      <c r="I8" s="36"/>
      <c r="J8" s="38"/>
      <c r="K8" s="36" t="s">
        <v>59</v>
      </c>
      <c r="L8" s="37">
        <v>44671</v>
      </c>
      <c r="M8" s="36"/>
      <c r="N8" s="38"/>
    </row>
    <row r="9" spans="1:14" x14ac:dyDescent="0.4">
      <c r="A9" s="36" t="s">
        <v>21</v>
      </c>
      <c r="B9" s="36" t="s">
        <v>64</v>
      </c>
      <c r="C9" s="36"/>
      <c r="D9" s="38"/>
      <c r="E9" s="36"/>
      <c r="F9" s="38"/>
      <c r="G9" s="36"/>
      <c r="H9" s="38"/>
      <c r="I9" s="36"/>
      <c r="J9" s="38"/>
      <c r="K9" s="36" t="s">
        <v>59</v>
      </c>
      <c r="L9" s="37">
        <v>44672</v>
      </c>
      <c r="M9" s="36"/>
      <c r="N9" s="38"/>
    </row>
    <row r="10" spans="1:14" x14ac:dyDescent="0.4">
      <c r="A10" s="36" t="s">
        <v>21</v>
      </c>
      <c r="B10" s="36" t="s">
        <v>65</v>
      </c>
      <c r="C10" s="36"/>
      <c r="D10" s="38"/>
      <c r="E10" s="36"/>
      <c r="F10" s="38"/>
      <c r="G10" s="36"/>
      <c r="H10" s="38"/>
      <c r="I10" s="36"/>
      <c r="J10" s="38"/>
      <c r="K10" s="36" t="s">
        <v>59</v>
      </c>
      <c r="L10" s="37">
        <v>44673</v>
      </c>
      <c r="M10" s="36"/>
      <c r="N10" s="38"/>
    </row>
    <row r="11" spans="1:14" x14ac:dyDescent="0.4">
      <c r="A11" s="36" t="s">
        <v>21</v>
      </c>
      <c r="B11" s="36" t="s">
        <v>66</v>
      </c>
      <c r="C11" s="36"/>
      <c r="D11" s="38"/>
      <c r="E11" s="36"/>
      <c r="F11" s="38"/>
      <c r="G11" s="36"/>
      <c r="H11" s="38"/>
      <c r="I11" s="36"/>
      <c r="J11" s="38"/>
      <c r="K11" s="36" t="s">
        <v>59</v>
      </c>
      <c r="L11" s="37">
        <v>44673</v>
      </c>
      <c r="M11" s="36"/>
      <c r="N11" s="38"/>
    </row>
    <row r="12" spans="1:14" x14ac:dyDescent="0.4">
      <c r="A12" s="33"/>
      <c r="B12" s="31"/>
      <c r="C12" s="31"/>
      <c r="D12" s="32"/>
      <c r="E12" s="31"/>
      <c r="F12" s="32"/>
      <c r="G12" s="31"/>
      <c r="H12" s="3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YAMADA MASAMI</cp:lastModifiedBy>
  <dcterms:created xsi:type="dcterms:W3CDTF">2020-09-18T03:10:57Z</dcterms:created>
  <dcterms:modified xsi:type="dcterms:W3CDTF">2022-04-22T05:37:48Z</dcterms:modified>
</cp:coreProperties>
</file>