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ACAFE522-D2A2-634A-90DF-5CEE397D2399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検証シート" sheetId="1" r:id="rId1"/>
    <sheet name="検証シート (2)" sheetId="7" r:id="rId2"/>
    <sheet name="画像" sheetId="6" r:id="rId3"/>
    <sheet name="気づき" sheetId="5" r:id="rId4"/>
    <sheet name="検証終了通貨" sheetId="2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9" i="7" l="1"/>
  <c r="F60" i="7"/>
  <c r="F61" i="7"/>
  <c r="F62" i="7"/>
  <c r="E59" i="7"/>
  <c r="E60" i="7"/>
  <c r="E61" i="7"/>
  <c r="E62" i="7"/>
  <c r="D59" i="7"/>
  <c r="D60" i="7"/>
  <c r="D61" i="7"/>
  <c r="D62" i="7"/>
  <c r="I8" i="7"/>
  <c r="L9" i="7"/>
  <c r="O9" i="7"/>
  <c r="I9" i="7"/>
  <c r="L10" i="7"/>
  <c r="O10" i="7"/>
  <c r="I10" i="7"/>
  <c r="L11" i="7"/>
  <c r="O11" i="7"/>
  <c r="I11" i="7"/>
  <c r="L12" i="7"/>
  <c r="O12" i="7"/>
  <c r="I12" i="7"/>
  <c r="L13" i="7"/>
  <c r="O13" i="7"/>
  <c r="I13" i="7"/>
  <c r="L14" i="7"/>
  <c r="O14" i="7"/>
  <c r="I14" i="7"/>
  <c r="L15" i="7"/>
  <c r="O15" i="7"/>
  <c r="I15" i="7"/>
  <c r="L16" i="7"/>
  <c r="O16" i="7"/>
  <c r="I16" i="7"/>
  <c r="L17" i="7"/>
  <c r="O17" i="7"/>
  <c r="I17" i="7"/>
  <c r="L18" i="7"/>
  <c r="O18" i="7"/>
  <c r="I18" i="7"/>
  <c r="L19" i="7"/>
  <c r="O19" i="7"/>
  <c r="I19" i="7"/>
  <c r="L20" i="7"/>
  <c r="O20" i="7"/>
  <c r="I20" i="7"/>
  <c r="L21" i="7"/>
  <c r="O21" i="7"/>
  <c r="I21" i="7"/>
  <c r="L22" i="7"/>
  <c r="O22" i="7"/>
  <c r="I22" i="7"/>
  <c r="L23" i="7"/>
  <c r="O23" i="7"/>
  <c r="I23" i="7"/>
  <c r="L24" i="7"/>
  <c r="O24" i="7"/>
  <c r="I24" i="7"/>
  <c r="L25" i="7"/>
  <c r="O25" i="7"/>
  <c r="I25" i="7"/>
  <c r="L26" i="7"/>
  <c r="O26" i="7"/>
  <c r="I26" i="7"/>
  <c r="L27" i="7"/>
  <c r="O27" i="7"/>
  <c r="I27" i="7"/>
  <c r="L28" i="7"/>
  <c r="O28" i="7"/>
  <c r="I28" i="7"/>
  <c r="L29" i="7"/>
  <c r="O29" i="7"/>
  <c r="I29" i="7"/>
  <c r="L30" i="7"/>
  <c r="O30" i="7"/>
  <c r="I30" i="7"/>
  <c r="L31" i="7"/>
  <c r="O31" i="7"/>
  <c r="I31" i="7"/>
  <c r="L32" i="7"/>
  <c r="O32" i="7"/>
  <c r="I32" i="7"/>
  <c r="L33" i="7"/>
  <c r="O33" i="7"/>
  <c r="I33" i="7"/>
  <c r="L34" i="7"/>
  <c r="O34" i="7"/>
  <c r="I34" i="7"/>
  <c r="L35" i="7"/>
  <c r="O35" i="7"/>
  <c r="I35" i="7"/>
  <c r="L36" i="7"/>
  <c r="O36" i="7"/>
  <c r="I36" i="7"/>
  <c r="L37" i="7"/>
  <c r="O37" i="7"/>
  <c r="I37" i="7"/>
  <c r="L38" i="7"/>
  <c r="O38" i="7"/>
  <c r="I38" i="7"/>
  <c r="L39" i="7"/>
  <c r="O39" i="7"/>
  <c r="I39" i="7"/>
  <c r="L40" i="7"/>
  <c r="O40" i="7"/>
  <c r="I40" i="7"/>
  <c r="L41" i="7"/>
  <c r="O41" i="7"/>
  <c r="I41" i="7"/>
  <c r="L42" i="7"/>
  <c r="O42" i="7"/>
  <c r="I42" i="7"/>
  <c r="L43" i="7"/>
  <c r="O43" i="7"/>
  <c r="I43" i="7"/>
  <c r="L44" i="7"/>
  <c r="O44" i="7"/>
  <c r="I44" i="7"/>
  <c r="L45" i="7"/>
  <c r="O45" i="7"/>
  <c r="I45" i="7"/>
  <c r="L46" i="7"/>
  <c r="O46" i="7"/>
  <c r="I46" i="7"/>
  <c r="L47" i="7"/>
  <c r="O47" i="7"/>
  <c r="I47" i="7"/>
  <c r="L48" i="7"/>
  <c r="O48" i="7"/>
  <c r="I48" i="7"/>
  <c r="L49" i="7"/>
  <c r="O49" i="7"/>
  <c r="I49" i="7"/>
  <c r="L50" i="7"/>
  <c r="O50" i="7"/>
  <c r="I50" i="7"/>
  <c r="L51" i="7"/>
  <c r="O51" i="7"/>
  <c r="I51" i="7"/>
  <c r="L52" i="7"/>
  <c r="O52" i="7"/>
  <c r="I52" i="7"/>
  <c r="L53" i="7"/>
  <c r="O53" i="7"/>
  <c r="O54" i="7"/>
  <c r="O55" i="7"/>
  <c r="O56" i="7"/>
  <c r="O57" i="7"/>
  <c r="O58" i="7"/>
  <c r="O59" i="7"/>
  <c r="I59" i="7"/>
  <c r="I61" i="7"/>
  <c r="K59" i="7"/>
  <c r="L61" i="7"/>
  <c r="H8" i="7"/>
  <c r="K9" i="7"/>
  <c r="N9" i="7"/>
  <c r="H9" i="7"/>
  <c r="K10" i="7"/>
  <c r="N10" i="7"/>
  <c r="H10" i="7"/>
  <c r="K11" i="7"/>
  <c r="N11" i="7"/>
  <c r="H11" i="7"/>
  <c r="K12" i="7"/>
  <c r="N12" i="7"/>
  <c r="H12" i="7"/>
  <c r="K13" i="7"/>
  <c r="N13" i="7"/>
  <c r="H13" i="7"/>
  <c r="K14" i="7"/>
  <c r="N14" i="7"/>
  <c r="H14" i="7"/>
  <c r="K15" i="7"/>
  <c r="N15" i="7"/>
  <c r="H15" i="7"/>
  <c r="K16" i="7"/>
  <c r="N16" i="7"/>
  <c r="H16" i="7"/>
  <c r="K17" i="7"/>
  <c r="N17" i="7"/>
  <c r="H17" i="7"/>
  <c r="K18" i="7"/>
  <c r="N18" i="7"/>
  <c r="H18" i="7"/>
  <c r="K19" i="7"/>
  <c r="N19" i="7"/>
  <c r="H19" i="7"/>
  <c r="K20" i="7"/>
  <c r="N20" i="7"/>
  <c r="H20" i="7"/>
  <c r="K21" i="7"/>
  <c r="N21" i="7"/>
  <c r="H21" i="7"/>
  <c r="K22" i="7"/>
  <c r="N22" i="7"/>
  <c r="H22" i="7"/>
  <c r="K23" i="7"/>
  <c r="N23" i="7"/>
  <c r="H23" i="7"/>
  <c r="K24" i="7"/>
  <c r="N24" i="7"/>
  <c r="H24" i="7"/>
  <c r="K25" i="7"/>
  <c r="N25" i="7"/>
  <c r="H25" i="7"/>
  <c r="K26" i="7"/>
  <c r="N26" i="7"/>
  <c r="H26" i="7"/>
  <c r="K27" i="7"/>
  <c r="N27" i="7"/>
  <c r="H27" i="7"/>
  <c r="K28" i="7"/>
  <c r="N28" i="7"/>
  <c r="H28" i="7"/>
  <c r="K29" i="7"/>
  <c r="N29" i="7"/>
  <c r="H29" i="7"/>
  <c r="K30" i="7"/>
  <c r="N30" i="7"/>
  <c r="H30" i="7"/>
  <c r="K31" i="7"/>
  <c r="N31" i="7"/>
  <c r="H31" i="7"/>
  <c r="K32" i="7"/>
  <c r="N32" i="7"/>
  <c r="H32" i="7"/>
  <c r="K33" i="7"/>
  <c r="N33" i="7"/>
  <c r="H33" i="7"/>
  <c r="K34" i="7"/>
  <c r="N34" i="7"/>
  <c r="H34" i="7"/>
  <c r="K35" i="7"/>
  <c r="N35" i="7"/>
  <c r="H35" i="7"/>
  <c r="K36" i="7"/>
  <c r="N36" i="7"/>
  <c r="H36" i="7"/>
  <c r="K37" i="7"/>
  <c r="N37" i="7"/>
  <c r="H37" i="7"/>
  <c r="K38" i="7"/>
  <c r="N38" i="7"/>
  <c r="H38" i="7"/>
  <c r="K39" i="7"/>
  <c r="N39" i="7"/>
  <c r="H39" i="7"/>
  <c r="K40" i="7"/>
  <c r="N40" i="7"/>
  <c r="H40" i="7"/>
  <c r="K41" i="7"/>
  <c r="N41" i="7"/>
  <c r="H41" i="7"/>
  <c r="K42" i="7"/>
  <c r="N42" i="7"/>
  <c r="H42" i="7"/>
  <c r="K43" i="7"/>
  <c r="N43" i="7"/>
  <c r="H43" i="7"/>
  <c r="K44" i="7"/>
  <c r="N44" i="7"/>
  <c r="H44" i="7"/>
  <c r="K45" i="7"/>
  <c r="N45" i="7"/>
  <c r="H45" i="7"/>
  <c r="K46" i="7"/>
  <c r="N46" i="7"/>
  <c r="H46" i="7"/>
  <c r="K47" i="7"/>
  <c r="N47" i="7"/>
  <c r="H47" i="7"/>
  <c r="K48" i="7"/>
  <c r="N48" i="7"/>
  <c r="H48" i="7"/>
  <c r="K49" i="7"/>
  <c r="N49" i="7"/>
  <c r="H49" i="7"/>
  <c r="K50" i="7"/>
  <c r="N50" i="7"/>
  <c r="H50" i="7"/>
  <c r="K51" i="7"/>
  <c r="N51" i="7"/>
  <c r="H51" i="7"/>
  <c r="K52" i="7"/>
  <c r="N52" i="7"/>
  <c r="H52" i="7"/>
  <c r="K53" i="7"/>
  <c r="N53" i="7"/>
  <c r="N54" i="7"/>
  <c r="N55" i="7"/>
  <c r="N56" i="7"/>
  <c r="N57" i="7"/>
  <c r="N58" i="7"/>
  <c r="N59" i="7"/>
  <c r="H59" i="7"/>
  <c r="H61" i="7"/>
  <c r="K61" i="7"/>
  <c r="G8" i="7"/>
  <c r="J9" i="7"/>
  <c r="M9" i="7"/>
  <c r="G9" i="7"/>
  <c r="J10" i="7"/>
  <c r="M10" i="7"/>
  <c r="G10" i="7"/>
  <c r="J11" i="7"/>
  <c r="M11" i="7"/>
  <c r="G11" i="7"/>
  <c r="J12" i="7"/>
  <c r="M12" i="7"/>
  <c r="G12" i="7"/>
  <c r="J13" i="7"/>
  <c r="M13" i="7"/>
  <c r="G13" i="7"/>
  <c r="J14" i="7"/>
  <c r="M14" i="7"/>
  <c r="G14" i="7"/>
  <c r="J15" i="7"/>
  <c r="M15" i="7"/>
  <c r="G15" i="7"/>
  <c r="J16" i="7"/>
  <c r="M16" i="7"/>
  <c r="G16" i="7"/>
  <c r="J17" i="7"/>
  <c r="M17" i="7"/>
  <c r="G17" i="7"/>
  <c r="J18" i="7"/>
  <c r="M18" i="7"/>
  <c r="G18" i="7"/>
  <c r="J19" i="7"/>
  <c r="M19" i="7"/>
  <c r="G19" i="7"/>
  <c r="J20" i="7"/>
  <c r="M20" i="7"/>
  <c r="G20" i="7"/>
  <c r="J21" i="7"/>
  <c r="M21" i="7"/>
  <c r="G21" i="7"/>
  <c r="J22" i="7"/>
  <c r="M22" i="7"/>
  <c r="G22" i="7"/>
  <c r="J23" i="7"/>
  <c r="M23" i="7"/>
  <c r="G23" i="7"/>
  <c r="J24" i="7"/>
  <c r="M24" i="7"/>
  <c r="G24" i="7"/>
  <c r="J25" i="7"/>
  <c r="M25" i="7"/>
  <c r="G25" i="7"/>
  <c r="J26" i="7"/>
  <c r="M26" i="7"/>
  <c r="G26" i="7"/>
  <c r="J27" i="7"/>
  <c r="M27" i="7"/>
  <c r="G27" i="7"/>
  <c r="J28" i="7"/>
  <c r="M28" i="7"/>
  <c r="G28" i="7"/>
  <c r="J29" i="7"/>
  <c r="M29" i="7"/>
  <c r="G29" i="7"/>
  <c r="J30" i="7"/>
  <c r="M30" i="7"/>
  <c r="G30" i="7"/>
  <c r="J31" i="7"/>
  <c r="M31" i="7"/>
  <c r="G31" i="7"/>
  <c r="J32" i="7"/>
  <c r="M32" i="7"/>
  <c r="G32" i="7"/>
  <c r="J33" i="7"/>
  <c r="M33" i="7"/>
  <c r="G33" i="7"/>
  <c r="J34" i="7"/>
  <c r="M34" i="7"/>
  <c r="G34" i="7"/>
  <c r="J35" i="7"/>
  <c r="M35" i="7"/>
  <c r="G35" i="7"/>
  <c r="J36" i="7"/>
  <c r="M36" i="7"/>
  <c r="G36" i="7"/>
  <c r="J37" i="7"/>
  <c r="M37" i="7"/>
  <c r="G37" i="7"/>
  <c r="J38" i="7"/>
  <c r="M38" i="7"/>
  <c r="G38" i="7"/>
  <c r="J39" i="7"/>
  <c r="M39" i="7"/>
  <c r="G39" i="7"/>
  <c r="J40" i="7"/>
  <c r="M40" i="7"/>
  <c r="G40" i="7"/>
  <c r="J41" i="7"/>
  <c r="M41" i="7"/>
  <c r="G41" i="7"/>
  <c r="J42" i="7"/>
  <c r="M42" i="7"/>
  <c r="G42" i="7"/>
  <c r="J43" i="7"/>
  <c r="M43" i="7"/>
  <c r="G43" i="7"/>
  <c r="J44" i="7"/>
  <c r="M44" i="7"/>
  <c r="G44" i="7"/>
  <c r="J45" i="7"/>
  <c r="M45" i="7"/>
  <c r="G45" i="7"/>
  <c r="J46" i="7"/>
  <c r="M46" i="7"/>
  <c r="G46" i="7"/>
  <c r="J47" i="7"/>
  <c r="M47" i="7"/>
  <c r="G47" i="7"/>
  <c r="J48" i="7"/>
  <c r="M48" i="7"/>
  <c r="G48" i="7"/>
  <c r="J49" i="7"/>
  <c r="M49" i="7"/>
  <c r="G49" i="7"/>
  <c r="J50" i="7"/>
  <c r="M50" i="7"/>
  <c r="G50" i="7"/>
  <c r="J51" i="7"/>
  <c r="M51" i="7"/>
  <c r="G51" i="7"/>
  <c r="J52" i="7"/>
  <c r="M52" i="7"/>
  <c r="G52" i="7"/>
  <c r="J53" i="7"/>
  <c r="M53" i="7"/>
  <c r="M54" i="7"/>
  <c r="M55" i="7"/>
  <c r="M56" i="7"/>
  <c r="M57" i="7"/>
  <c r="M58" i="7"/>
  <c r="M59" i="7"/>
  <c r="G59" i="7"/>
  <c r="G61" i="7"/>
  <c r="J61" i="7"/>
  <c r="I57" i="7"/>
  <c r="L58" i="7"/>
  <c r="H57" i="7"/>
  <c r="K58" i="7"/>
  <c r="G57" i="7"/>
  <c r="J58" i="7"/>
  <c r="I58" i="7"/>
  <c r="H58" i="7"/>
  <c r="G58" i="7"/>
  <c r="I56" i="7"/>
  <c r="L57" i="7"/>
  <c r="H56" i="7"/>
  <c r="K57" i="7"/>
  <c r="G56" i="7"/>
  <c r="J57" i="7"/>
  <c r="I55" i="7"/>
  <c r="L56" i="7"/>
  <c r="H55" i="7"/>
  <c r="K56" i="7"/>
  <c r="G55" i="7"/>
  <c r="J56" i="7"/>
  <c r="I54" i="7"/>
  <c r="L55" i="7"/>
  <c r="H54" i="7"/>
  <c r="K55" i="7"/>
  <c r="G54" i="7"/>
  <c r="J55" i="7"/>
  <c r="I53" i="7"/>
  <c r="L54" i="7"/>
  <c r="H53" i="7"/>
  <c r="K54" i="7"/>
  <c r="G53" i="7"/>
  <c r="J54" i="7"/>
  <c r="F59" i="1"/>
  <c r="D59" i="1"/>
  <c r="D61" i="1"/>
  <c r="E61" i="1"/>
  <c r="F61" i="1"/>
  <c r="K59" i="1"/>
  <c r="E59" i="1"/>
  <c r="I8" i="1"/>
  <c r="H8" i="1"/>
  <c r="G8" i="1"/>
  <c r="F60" i="1"/>
  <c r="F62" i="1"/>
  <c r="E60" i="1"/>
  <c r="E62" i="1"/>
  <c r="D60" i="1"/>
  <c r="D62" i="1"/>
  <c r="J9" i="1"/>
  <c r="M9" i="1"/>
  <c r="K9" i="1"/>
  <c r="N9" i="1"/>
  <c r="L9" i="1"/>
  <c r="O9" i="1"/>
  <c r="G9" i="1"/>
  <c r="J10" i="1"/>
  <c r="M10" i="1"/>
  <c r="I9" i="1"/>
  <c r="L10" i="1"/>
  <c r="O10" i="1"/>
  <c r="H9" i="1"/>
  <c r="K10" i="1"/>
  <c r="N10" i="1"/>
  <c r="H10" i="1"/>
  <c r="G10" i="1"/>
  <c r="J11" i="1"/>
  <c r="M11" i="1"/>
  <c r="I10" i="1"/>
  <c r="L11" i="1"/>
  <c r="O11" i="1"/>
  <c r="G11" i="1"/>
  <c r="K11" i="1"/>
  <c r="N11" i="1"/>
  <c r="H11" i="1"/>
  <c r="K12" i="1"/>
  <c r="N12" i="1"/>
  <c r="H12" i="1"/>
  <c r="I11" i="1"/>
  <c r="L12" i="1"/>
  <c r="O12" i="1"/>
  <c r="I12" i="1"/>
  <c r="J12" i="1"/>
  <c r="M12" i="1"/>
  <c r="G12" i="1"/>
  <c r="L13" i="1"/>
  <c r="O13" i="1"/>
  <c r="I13" i="1"/>
  <c r="K13" i="1"/>
  <c r="N13" i="1"/>
  <c r="L14" i="1"/>
  <c r="O14" i="1"/>
  <c r="I14" i="1"/>
  <c r="J13" i="1"/>
  <c r="M13" i="1"/>
  <c r="H13" i="1"/>
  <c r="G13" i="1"/>
  <c r="J14" i="1"/>
  <c r="M14" i="1"/>
  <c r="G14" i="1"/>
  <c r="L15" i="1"/>
  <c r="O15" i="1"/>
  <c r="I15" i="1"/>
  <c r="K14" i="1"/>
  <c r="N14" i="1"/>
  <c r="H14" i="1"/>
  <c r="K15" i="1"/>
  <c r="N15" i="1"/>
  <c r="H15" i="1"/>
  <c r="L16" i="1"/>
  <c r="O16" i="1"/>
  <c r="I16" i="1"/>
  <c r="J15" i="1"/>
  <c r="M15" i="1"/>
  <c r="G15" i="1"/>
  <c r="J16" i="1"/>
  <c r="M16" i="1"/>
  <c r="G16" i="1"/>
  <c r="K16" i="1"/>
  <c r="N16" i="1"/>
  <c r="H16" i="1"/>
  <c r="L17" i="1"/>
  <c r="O17" i="1"/>
  <c r="I17" i="1"/>
  <c r="L18" i="1"/>
  <c r="O18" i="1"/>
  <c r="I18" i="1"/>
  <c r="K17" i="1"/>
  <c r="N17" i="1"/>
  <c r="H17" i="1"/>
  <c r="J17" i="1"/>
  <c r="M17" i="1"/>
  <c r="G17" i="1"/>
  <c r="J18" i="1"/>
  <c r="M18" i="1"/>
  <c r="G18" i="1"/>
  <c r="K18" i="1"/>
  <c r="N18" i="1"/>
  <c r="H18" i="1"/>
  <c r="L19" i="1"/>
  <c r="O19" i="1"/>
  <c r="I19" i="1"/>
  <c r="L20" i="1"/>
  <c r="O20" i="1"/>
  <c r="I20" i="1"/>
  <c r="K19" i="1"/>
  <c r="N19" i="1"/>
  <c r="H19" i="1"/>
  <c r="J19" i="1"/>
  <c r="M19" i="1"/>
  <c r="G19" i="1"/>
  <c r="J20" i="1"/>
  <c r="M20" i="1"/>
  <c r="G20" i="1"/>
  <c r="K20" i="1"/>
  <c r="N20" i="1"/>
  <c r="H20" i="1"/>
  <c r="L21" i="1"/>
  <c r="O21" i="1"/>
  <c r="I21" i="1"/>
  <c r="L22" i="1"/>
  <c r="O22" i="1"/>
  <c r="I22" i="1"/>
  <c r="K21" i="1"/>
  <c r="N21" i="1"/>
  <c r="H21" i="1"/>
  <c r="J21" i="1"/>
  <c r="M21" i="1"/>
  <c r="G21" i="1"/>
  <c r="J22" i="1"/>
  <c r="M22" i="1"/>
  <c r="G22" i="1"/>
  <c r="K22" i="1"/>
  <c r="N22" i="1"/>
  <c r="H22" i="1"/>
  <c r="L23" i="1"/>
  <c r="O23" i="1"/>
  <c r="I23" i="1"/>
  <c r="L24" i="1"/>
  <c r="O24" i="1"/>
  <c r="I24" i="1"/>
  <c r="K23" i="1"/>
  <c r="N23" i="1"/>
  <c r="H23" i="1"/>
  <c r="J23" i="1"/>
  <c r="M23" i="1"/>
  <c r="G23" i="1"/>
  <c r="J24" i="1"/>
  <c r="M24" i="1"/>
  <c r="G24" i="1"/>
  <c r="K24" i="1"/>
  <c r="N24" i="1"/>
  <c r="H24" i="1"/>
  <c r="L25" i="1"/>
  <c r="O25" i="1"/>
  <c r="I25" i="1"/>
  <c r="L26" i="1"/>
  <c r="O26" i="1"/>
  <c r="I26" i="1"/>
  <c r="K25" i="1"/>
  <c r="N25" i="1"/>
  <c r="H25" i="1"/>
  <c r="J25" i="1"/>
  <c r="M25" i="1"/>
  <c r="G25" i="1"/>
  <c r="J26" i="1"/>
  <c r="M26" i="1"/>
  <c r="G26" i="1"/>
  <c r="K26" i="1"/>
  <c r="N26" i="1"/>
  <c r="H26" i="1"/>
  <c r="L27" i="1"/>
  <c r="O27" i="1"/>
  <c r="I27" i="1"/>
  <c r="L28" i="1"/>
  <c r="O28" i="1"/>
  <c r="I28" i="1"/>
  <c r="K27" i="1"/>
  <c r="N27" i="1"/>
  <c r="H27" i="1"/>
  <c r="J27" i="1"/>
  <c r="M27" i="1"/>
  <c r="G27" i="1"/>
  <c r="J28" i="1"/>
  <c r="M28" i="1"/>
  <c r="G28" i="1"/>
  <c r="K28" i="1"/>
  <c r="N28" i="1"/>
  <c r="H28" i="1"/>
  <c r="L29" i="1"/>
  <c r="O29" i="1"/>
  <c r="I29" i="1"/>
  <c r="L30" i="1"/>
  <c r="O30" i="1"/>
  <c r="I30" i="1"/>
  <c r="K29" i="1"/>
  <c r="N29" i="1"/>
  <c r="H29" i="1"/>
  <c r="J29" i="1"/>
  <c r="M29" i="1"/>
  <c r="G29" i="1"/>
  <c r="J30" i="1"/>
  <c r="M30" i="1"/>
  <c r="G30" i="1"/>
  <c r="K30" i="1"/>
  <c r="N30" i="1"/>
  <c r="H30" i="1"/>
  <c r="L31" i="1"/>
  <c r="O31" i="1"/>
  <c r="I31" i="1"/>
  <c r="L32" i="1"/>
  <c r="O32" i="1"/>
  <c r="I32" i="1"/>
  <c r="K31" i="1"/>
  <c r="N31" i="1"/>
  <c r="H31" i="1"/>
  <c r="J31" i="1"/>
  <c r="M31" i="1"/>
  <c r="G31" i="1"/>
  <c r="J32" i="1"/>
  <c r="M32" i="1"/>
  <c r="G32" i="1"/>
  <c r="K32" i="1"/>
  <c r="N32" i="1"/>
  <c r="H32" i="1"/>
  <c r="L33" i="1"/>
  <c r="O33" i="1"/>
  <c r="I33" i="1"/>
  <c r="L34" i="1"/>
  <c r="O34" i="1"/>
  <c r="I34" i="1"/>
  <c r="K33" i="1"/>
  <c r="N33" i="1"/>
  <c r="H33" i="1"/>
  <c r="J33" i="1"/>
  <c r="M33" i="1"/>
  <c r="G33" i="1"/>
  <c r="J34" i="1"/>
  <c r="M34" i="1"/>
  <c r="G34" i="1"/>
  <c r="K34" i="1"/>
  <c r="N34" i="1"/>
  <c r="H34" i="1"/>
  <c r="L35" i="1"/>
  <c r="O35" i="1"/>
  <c r="I35" i="1"/>
  <c r="L36" i="1"/>
  <c r="O36" i="1"/>
  <c r="I36" i="1"/>
  <c r="K35" i="1"/>
  <c r="N35" i="1"/>
  <c r="H35" i="1"/>
  <c r="J35" i="1"/>
  <c r="M35" i="1"/>
  <c r="G35" i="1"/>
  <c r="J36" i="1"/>
  <c r="M36" i="1"/>
  <c r="G36" i="1"/>
  <c r="K36" i="1"/>
  <c r="N36" i="1"/>
  <c r="H36" i="1"/>
  <c r="L37" i="1"/>
  <c r="O37" i="1"/>
  <c r="I37" i="1"/>
  <c r="L38" i="1"/>
  <c r="O38" i="1"/>
  <c r="I38" i="1"/>
  <c r="K37" i="1"/>
  <c r="N37" i="1"/>
  <c r="H37" i="1"/>
  <c r="J37" i="1"/>
  <c r="M37" i="1"/>
  <c r="G37" i="1"/>
  <c r="J38" i="1"/>
  <c r="M38" i="1"/>
  <c r="G38" i="1"/>
  <c r="K38" i="1"/>
  <c r="N38" i="1"/>
  <c r="H38" i="1"/>
  <c r="L39" i="1"/>
  <c r="O39" i="1"/>
  <c r="I39" i="1"/>
  <c r="L40" i="1"/>
  <c r="O40" i="1"/>
  <c r="I40" i="1"/>
  <c r="K39" i="1"/>
  <c r="N39" i="1"/>
  <c r="H39" i="1"/>
  <c r="J39" i="1"/>
  <c r="M39" i="1"/>
  <c r="G39" i="1"/>
  <c r="J40" i="1"/>
  <c r="M40" i="1"/>
  <c r="G40" i="1"/>
  <c r="K40" i="1"/>
  <c r="N40" i="1"/>
  <c r="H40" i="1"/>
  <c r="L41" i="1"/>
  <c r="O41" i="1"/>
  <c r="I41" i="1"/>
  <c r="L42" i="1"/>
  <c r="O42" i="1"/>
  <c r="I42" i="1"/>
  <c r="L43" i="1"/>
  <c r="O43" i="1"/>
  <c r="I43" i="1"/>
  <c r="L44" i="1"/>
  <c r="O44" i="1"/>
  <c r="I44" i="1"/>
  <c r="K41" i="1"/>
  <c r="N41" i="1"/>
  <c r="H41" i="1"/>
  <c r="J41" i="1"/>
  <c r="M41" i="1"/>
  <c r="G41" i="1"/>
  <c r="K42" i="1"/>
  <c r="N42" i="1"/>
  <c r="H42" i="1"/>
  <c r="K43" i="1"/>
  <c r="N43" i="1"/>
  <c r="H43" i="1"/>
  <c r="J42" i="1"/>
  <c r="M42" i="1"/>
  <c r="G42" i="1"/>
  <c r="L45" i="1"/>
  <c r="O45" i="1"/>
  <c r="I45" i="1"/>
  <c r="J43" i="1"/>
  <c r="M43" i="1"/>
  <c r="G43" i="1"/>
  <c r="K44" i="1"/>
  <c r="N44" i="1"/>
  <c r="H44" i="1"/>
  <c r="K45" i="1"/>
  <c r="N45" i="1"/>
  <c r="H45" i="1"/>
  <c r="L46" i="1"/>
  <c r="O46" i="1"/>
  <c r="I46" i="1"/>
  <c r="J44" i="1"/>
  <c r="M44" i="1"/>
  <c r="G44" i="1"/>
  <c r="K46" i="1"/>
  <c r="N46" i="1"/>
  <c r="H46" i="1"/>
  <c r="K47" i="1"/>
  <c r="N47" i="1"/>
  <c r="H47" i="1"/>
  <c r="L47" i="1"/>
  <c r="O47" i="1"/>
  <c r="I47" i="1"/>
  <c r="J45" i="1"/>
  <c r="M45" i="1"/>
  <c r="G45" i="1"/>
  <c r="K48" i="1"/>
  <c r="N48" i="1"/>
  <c r="H48" i="1"/>
  <c r="L48" i="1"/>
  <c r="O48" i="1"/>
  <c r="I48" i="1"/>
  <c r="J46" i="1"/>
  <c r="M46" i="1"/>
  <c r="G46" i="1"/>
  <c r="K49" i="1"/>
  <c r="N49" i="1"/>
  <c r="H49" i="1"/>
  <c r="L49" i="1"/>
  <c r="O49" i="1"/>
  <c r="I49" i="1"/>
  <c r="J47" i="1"/>
  <c r="M47" i="1"/>
  <c r="G47" i="1"/>
  <c r="K50" i="1"/>
  <c r="N50" i="1"/>
  <c r="H50" i="1"/>
  <c r="L50" i="1"/>
  <c r="O50" i="1"/>
  <c r="I50" i="1"/>
  <c r="J48" i="1"/>
  <c r="M48" i="1"/>
  <c r="G48" i="1"/>
  <c r="K51" i="1"/>
  <c r="N51" i="1"/>
  <c r="H51" i="1"/>
  <c r="L51" i="1"/>
  <c r="O51" i="1"/>
  <c r="I51" i="1"/>
  <c r="J49" i="1"/>
  <c r="M49" i="1"/>
  <c r="G49" i="1"/>
  <c r="K52" i="1"/>
  <c r="N52" i="1"/>
  <c r="H52" i="1"/>
  <c r="L52" i="1"/>
  <c r="O52" i="1"/>
  <c r="I52" i="1"/>
  <c r="J50" i="1"/>
  <c r="M50" i="1"/>
  <c r="G50" i="1"/>
  <c r="K53" i="1"/>
  <c r="N53" i="1"/>
  <c r="H53" i="1"/>
  <c r="L53" i="1"/>
  <c r="O53" i="1"/>
  <c r="I53" i="1"/>
  <c r="J51" i="1"/>
  <c r="M51" i="1"/>
  <c r="G51" i="1"/>
  <c r="K54" i="1"/>
  <c r="N54" i="1"/>
  <c r="H54" i="1"/>
  <c r="L54" i="1"/>
  <c r="O54" i="1"/>
  <c r="I54" i="1"/>
  <c r="J52" i="1"/>
  <c r="M52" i="1"/>
  <c r="G52" i="1"/>
  <c r="K55" i="1"/>
  <c r="N55" i="1"/>
  <c r="H55" i="1"/>
  <c r="L55" i="1"/>
  <c r="O55" i="1"/>
  <c r="I55" i="1"/>
  <c r="J53" i="1"/>
  <c r="M53" i="1"/>
  <c r="G53" i="1"/>
  <c r="K56" i="1"/>
  <c r="N56" i="1"/>
  <c r="H56" i="1"/>
  <c r="L56" i="1"/>
  <c r="O56" i="1"/>
  <c r="I56" i="1"/>
  <c r="J54" i="1"/>
  <c r="M54" i="1"/>
  <c r="G54" i="1"/>
  <c r="K57" i="1"/>
  <c r="N57" i="1"/>
  <c r="H57" i="1"/>
  <c r="L57" i="1"/>
  <c r="O57" i="1"/>
  <c r="I57" i="1"/>
  <c r="J55" i="1"/>
  <c r="M55" i="1"/>
  <c r="G55" i="1"/>
  <c r="K58" i="1"/>
  <c r="N58" i="1"/>
  <c r="L58" i="1"/>
  <c r="O58" i="1"/>
  <c r="H58" i="1"/>
  <c r="N59" i="1"/>
  <c r="H59" i="1"/>
  <c r="I58" i="1"/>
  <c r="O59" i="1"/>
  <c r="I59" i="1"/>
  <c r="I61" i="1"/>
  <c r="J56" i="1"/>
  <c r="M56" i="1"/>
  <c r="G56" i="1"/>
  <c r="H61" i="1"/>
  <c r="K61" i="1"/>
  <c r="L61" i="1"/>
  <c r="J57" i="1"/>
  <c r="M57" i="1"/>
  <c r="G57" i="1"/>
  <c r="J58" i="1"/>
  <c r="M58" i="1"/>
  <c r="G58" i="1"/>
  <c r="M59" i="1"/>
  <c r="G59" i="1"/>
  <c r="G61" i="1"/>
  <c r="J61" i="1"/>
</calcChain>
</file>

<file path=xl/sharedStrings.xml><?xml version="1.0" encoding="utf-8"?>
<sst xmlns="http://schemas.openxmlformats.org/spreadsheetml/2006/main" count="90" uniqueCount="51">
  <si>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</si>
  <si>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</si>
  <si>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</si>
  <si>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</si>
  <si>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</si>
  <si>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</si>
  <si>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</si>
  <si>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</si>
  <si>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</si>
  <si>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</si>
  <si>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</si>
  <si>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</si>
  <si>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</si>
  <si>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</si>
  <si>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</si>
  <si>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</si>
  <si>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</si>
  <si>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</si>
  <si>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</si>
  <si>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</si>
  <si>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</si>
  <si>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</si>
  <si>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</si>
  <si>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</si>
  <si>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</si>
  <si>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</si>
  <si>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</si>
  <si>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</si>
  <si>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</si>
  <si>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</si>
  <si>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</si>
  <si>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</si>
  <si>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</si>
  <si>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</si>
  <si>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</si>
  <si>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 JPY</t>
  </si>
  <si>
    <t>EBのルール</t>
  </si>
  <si>
    <t>○</t>
  </si>
  <si>
    <t>EB</t>
  </si>
  <si>
    <t>USDJPY</t>
  </si>
  <si>
    <t>NO76</t>
  </si>
  <si>
    <t>勉強会の成果　1枚に情報をまとめる操作ができました。</t>
  </si>
  <si>
    <t>縦にスクロールします。</t>
  </si>
  <si>
    <t>NO81</t>
  </si>
  <si>
    <t xml:space="preserve"> MAの角度と陰線・陽線の位置を画像に書き出して保存</t>
  </si>
  <si>
    <t>EBのチャンスが、月1〜2回0時…4時…8時…12時…16時…20時チャートに張り付くのは時間絞れるけど、資金がないと多くは、増やすのも困難かも　</t>
  </si>
  <si>
    <t>笹田先生のセミナーの時の MA75と MA200も入れてみました。レンジのタイミングや反転してるのか？もう少し流れのクセを理解できるようにしたいです。</t>
  </si>
  <si>
    <t>デモトレも、落ち着いてエントリーした日の最初が、利確だったので(幸先がよい)と、嬉しくなりました。トレバトにもチャレンジしてみたいのですが…月1〜2のEBと、PBでは皆さんと同じ結果になりますか？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</si>
</sst>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14" fontId="10" fillId="0" borderId="0" xfId="2" applyNumberFormat="1">
      <alignment vertical="center"/>
    </xf>
    <xf numFmtId="0" fontId="12" fillId="0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1" fillId="5" borderId="0" xfId="2" applyFont="1" applyFill="1" applyAlignment="1">
      <alignment horizontal="center" vertical="center"/>
    </xf>
    <xf numFmtId="0" fontId="10" fillId="5" borderId="0" xfId="2" applyFill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>
    <xdr:from>
      <xdr:col>0</xdr:col>
      <xdr:colOff>492760</xdr:colOff>
      <xdr:row>2</xdr:row>
      <xdr:rowOff>154094</xdr:rowOff>
    </xdr:from>
    <xdr:to>
      <xdr:col>12</xdr:col>
      <xdr:colOff>49106</xdr:colOff>
      <xdr:row>22</xdr:row>
      <xdr:rowOff>124460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500D70CF-BBEF-6BBA-A6F3-B6152E8FD633}"/>
            </a:ext>
            <a:ext uri="{147F2762-F138-4A5C-976F-8EAC2B608ADB}">
              <a16:predDERef xmlns:a16="http://schemas.microsoft.com/office/drawing/2014/main" pred="{DAF55A35-9EEC-4368-9BAB-D1112E982A08}"/>
            </a:ext>
          </a:extLst>
        </xdr:cNvPr>
        <xdr:cNvGrpSpPr/>
      </xdr:nvGrpSpPr>
      <xdr:grpSpPr>
        <a:xfrm>
          <a:off x="492760" y="526627"/>
          <a:ext cx="6947746" cy="3695700"/>
          <a:chOff x="492760" y="526627"/>
          <a:chExt cx="6947746" cy="3695700"/>
        </a:xfrm>
      </xdr:grpSpPr>
      <xdr:pic>
        <xdr:nvPicPr>
          <xdr:cNvPr id="25" name="図 24">
            <a:extLst>
              <a:ext uri="{FF2B5EF4-FFF2-40B4-BE49-F238E27FC236}">
                <a16:creationId xmlns:a16="http://schemas.microsoft.com/office/drawing/2014/main" id="{007DAF97-8990-72AF-3088-B1111FE32E33}"/>
              </a:ext>
              <a:ext uri="{147F2762-F138-4A5C-976F-8EAC2B608ADB}">
                <a16:predDERef xmlns:a16="http://schemas.microsoft.com/office/drawing/2014/main" pred="{DAF55A35-9EEC-4368-9BAB-D1112E982A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01226" y="526627"/>
            <a:ext cx="6939280" cy="3695700"/>
          </a:xfrm>
          <a:prstGeom prst="rect">
            <a:avLst/>
          </a:prstGeom>
        </xdr:spPr>
      </xdr:pic>
      <xdr:pic>
        <xdr:nvPicPr>
          <xdr:cNvPr id="26" name="図 25">
            <a:extLst>
              <a:ext uri="{FF2B5EF4-FFF2-40B4-BE49-F238E27FC236}">
                <a16:creationId xmlns:a16="http://schemas.microsoft.com/office/drawing/2014/main" id="{3DE39E2C-DCCC-F759-DE43-89ECA0D7064E}"/>
              </a:ext>
              <a:ext uri="{147F2762-F138-4A5C-976F-8EAC2B608ADB}">
                <a16:predDERef xmlns:a16="http://schemas.microsoft.com/office/drawing/2014/main" pred="{007DAF97-8990-72AF-3088-B1111FE32E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92760" y="558799"/>
            <a:ext cx="2504440" cy="3649133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501227</xdr:colOff>
      <xdr:row>27</xdr:row>
      <xdr:rowOff>14393</xdr:rowOff>
    </xdr:from>
    <xdr:to>
      <xdr:col>12</xdr:col>
      <xdr:colOff>74507</xdr:colOff>
      <xdr:row>47</xdr:row>
      <xdr:rowOff>16934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6191002A-5AD1-A8C6-48F1-A5B3AC1848C7}"/>
            </a:ext>
            <a:ext uri="{147F2762-F138-4A5C-976F-8EAC2B608ADB}">
              <a16:predDERef xmlns:a16="http://schemas.microsoft.com/office/drawing/2014/main" pred="{500D70CF-BBEF-6BBA-A6F3-B6152E8FD633}"/>
            </a:ext>
          </a:extLst>
        </xdr:cNvPr>
        <xdr:cNvGrpSpPr/>
      </xdr:nvGrpSpPr>
      <xdr:grpSpPr>
        <a:xfrm>
          <a:off x="501227" y="5043593"/>
          <a:ext cx="6964680" cy="3727874"/>
          <a:chOff x="501227" y="5043593"/>
          <a:chExt cx="6964680" cy="3727874"/>
        </a:xfrm>
      </xdr:grpSpPr>
      <xdr:pic>
        <xdr:nvPicPr>
          <xdr:cNvPr id="29" name="図 28">
            <a:extLst>
              <a:ext uri="{FF2B5EF4-FFF2-40B4-BE49-F238E27FC236}">
                <a16:creationId xmlns:a16="http://schemas.microsoft.com/office/drawing/2014/main" id="{52D3313B-2754-5EF2-29D0-A1FEEEE9C1E5}"/>
              </a:ext>
              <a:ext uri="{147F2762-F138-4A5C-976F-8EAC2B608ADB}">
                <a16:predDERef xmlns:a16="http://schemas.microsoft.com/office/drawing/2014/main" pred="{500D70CF-BBEF-6BBA-A6F3-B6152E8FD6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26627" y="5052060"/>
            <a:ext cx="6939280" cy="3695700"/>
          </a:xfrm>
          <a:prstGeom prst="rect">
            <a:avLst/>
          </a:prstGeom>
        </xdr:spPr>
      </xdr:pic>
      <xdr:pic>
        <xdr:nvPicPr>
          <xdr:cNvPr id="30" name="図 29">
            <a:extLst>
              <a:ext uri="{FF2B5EF4-FFF2-40B4-BE49-F238E27FC236}">
                <a16:creationId xmlns:a16="http://schemas.microsoft.com/office/drawing/2014/main" id="{D80F5808-6912-B303-CCCB-12C38523C223}"/>
              </a:ext>
              <a:ext uri="{147F2762-F138-4A5C-976F-8EAC2B608ADB}">
                <a16:predDERef xmlns:a16="http://schemas.microsoft.com/office/drawing/2014/main" pred="{52D3313B-2754-5EF2-29D0-A1FEEEE9C1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01227" y="5043593"/>
            <a:ext cx="2521373" cy="372787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bottomLeft" activeCell="A9" sqref="A9"/>
      <selection pane="topRight" activeCell="B1" sqref="B1"/>
      <selection pane="bottomRight" activeCell="K57" sqref="K57"/>
    </sheetView>
  </sheetViews>
  <sheetFormatPr defaultRowHeight="14.25" x14ac:dyDescent="0.2"/>
  <cols>
    <col min="1" max="1" width="4.90234375" customWidth="1"/>
    <col min="2" max="2" width="12.01171875" customWidth="1"/>
    <col min="3" max="3" width="10.6640625" customWidth="1"/>
    <col min="4" max="6" width="8.2109375" customWidth="1"/>
    <col min="7" max="7" width="9.9296875" customWidth="1"/>
    <col min="10" max="15" width="7.72265625" customWidth="1"/>
  </cols>
  <sheetData>
    <row r="1" spans="1:18" x14ac:dyDescent="0.2">
      <c r="A1" s="1" t="s">
        <v>7</v>
      </c>
      <c r="C1" t="s">
        <v>35</v>
      </c>
    </row>
    <row r="2" spans="1:18" x14ac:dyDescent="0.2">
      <c r="A2" s="1" t="s">
        <v>8</v>
      </c>
      <c r="C2" t="s">
        <v>21</v>
      </c>
    </row>
    <row r="3" spans="1:18" x14ac:dyDescent="0.2">
      <c r="A3" s="1" t="s">
        <v>10</v>
      </c>
      <c r="C3" s="29">
        <v>100000</v>
      </c>
    </row>
    <row r="4" spans="1:18" x14ac:dyDescent="0.2">
      <c r="A4" s="1" t="s">
        <v>11</v>
      </c>
      <c r="C4" s="29" t="s">
        <v>36</v>
      </c>
    </row>
    <row r="5" spans="1:18" ht="15" thickBot="1" x14ac:dyDescent="0.25">
      <c r="A5" s="1" t="s">
        <v>12</v>
      </c>
      <c r="C5" s="29" t="s">
        <v>33</v>
      </c>
    </row>
    <row r="6" spans="1:18" ht="15" thickBot="1" x14ac:dyDescent="0.2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8" t="s">
        <v>3</v>
      </c>
      <c r="H6" s="89"/>
      <c r="I6" s="95"/>
      <c r="J6" s="88" t="s">
        <v>22</v>
      </c>
      <c r="K6" s="89"/>
      <c r="L6" s="95"/>
      <c r="M6" s="88" t="s">
        <v>23</v>
      </c>
      <c r="N6" s="89"/>
      <c r="O6" s="95"/>
    </row>
    <row r="7" spans="1:18" ht="15" thickBot="1" x14ac:dyDescent="0.2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5" thickBot="1" x14ac:dyDescent="0.2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2" t="s">
        <v>22</v>
      </c>
      <c r="K8" s="93"/>
      <c r="L8" s="94"/>
      <c r="M8" s="92"/>
      <c r="N8" s="93"/>
      <c r="O8" s="94"/>
    </row>
    <row r="9" spans="1:18" x14ac:dyDescent="0.2">
      <c r="A9" s="9">
        <v>1</v>
      </c>
      <c r="B9" s="23">
        <v>43472</v>
      </c>
      <c r="C9" s="50">
        <v>1</v>
      </c>
      <c r="D9" s="54">
        <v>1.27</v>
      </c>
      <c r="E9" s="55">
        <v>1.5</v>
      </c>
      <c r="F9" s="83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2">
      <c r="A10" s="9">
        <v>2</v>
      </c>
      <c r="B10" s="5">
        <v>43474</v>
      </c>
      <c r="C10" s="47">
        <v>1</v>
      </c>
      <c r="D10" s="56">
        <v>-1</v>
      </c>
      <c r="E10" s="57">
        <v>-1</v>
      </c>
      <c r="F10" s="58">
        <v>-1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-3114.2999999999997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40"/>
      <c r="Q10" s="40"/>
      <c r="R10" s="40"/>
    </row>
    <row r="11" spans="1:18" x14ac:dyDescent="0.2">
      <c r="A11" s="9">
        <v>3</v>
      </c>
      <c r="B11" s="5">
        <v>43495</v>
      </c>
      <c r="C11" s="47">
        <v>1</v>
      </c>
      <c r="D11" s="56">
        <v>-1</v>
      </c>
      <c r="E11" s="57">
        <v>-1</v>
      </c>
      <c r="F11" s="79">
        <v>-1</v>
      </c>
      <c r="G11" s="22">
        <f t="shared" si="2"/>
        <v>97674.828999999998</v>
      </c>
      <c r="H11" s="22">
        <f t="shared" si="3"/>
        <v>98324.05</v>
      </c>
      <c r="I11" s="22">
        <f t="shared" si="4"/>
        <v>99735.4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-3020.8709999999996</v>
      </c>
      <c r="N11" s="45">
        <f t="shared" si="9"/>
        <v>-3040.95</v>
      </c>
      <c r="O11" s="46">
        <f t="shared" si="10"/>
        <v>-3084.6</v>
      </c>
      <c r="P11" s="40"/>
      <c r="Q11" s="40"/>
      <c r="R11" s="40"/>
    </row>
    <row r="12" spans="1:18" x14ac:dyDescent="0.2">
      <c r="A12" s="9">
        <v>4</v>
      </c>
      <c r="B12" s="5">
        <v>43509</v>
      </c>
      <c r="C12" s="47">
        <v>1</v>
      </c>
      <c r="D12" s="56">
        <v>1.27</v>
      </c>
      <c r="E12" s="57">
        <v>1.5</v>
      </c>
      <c r="F12" s="58">
        <v>0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99735.4</v>
      </c>
      <c r="J12" s="44">
        <f t="shared" si="5"/>
        <v>2930.24487</v>
      </c>
      <c r="K12" s="45">
        <f t="shared" si="6"/>
        <v>2949.7215000000001</v>
      </c>
      <c r="L12" s="46">
        <f t="shared" si="7"/>
        <v>2992.0619999999999</v>
      </c>
      <c r="M12" s="44">
        <f t="shared" si="8"/>
        <v>3721.4109849000001</v>
      </c>
      <c r="N12" s="45">
        <f t="shared" si="9"/>
        <v>4424.5822500000004</v>
      </c>
      <c r="O12" s="46">
        <f t="shared" si="10"/>
        <v>0</v>
      </c>
      <c r="P12" s="40"/>
      <c r="Q12" s="40"/>
      <c r="R12" s="40"/>
    </row>
    <row r="13" spans="1:18" x14ac:dyDescent="0.2">
      <c r="A13" s="9">
        <v>5</v>
      </c>
      <c r="B13" s="5">
        <v>43515</v>
      </c>
      <c r="C13" s="47">
        <v>1</v>
      </c>
      <c r="D13" s="56">
        <v>1.27</v>
      </c>
      <c r="E13" s="57">
        <v>1.5</v>
      </c>
      <c r="F13" s="84">
        <v>2</v>
      </c>
      <c r="G13" s="22">
        <f t="shared" si="2"/>
        <v>105259.43672832468</v>
      </c>
      <c r="H13" s="22">
        <f t="shared" si="3"/>
        <v>107372.32070125001</v>
      </c>
      <c r="I13" s="22">
        <f t="shared" si="4"/>
        <v>105719.52399999999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2992.0619999999999</v>
      </c>
      <c r="M13" s="44">
        <f t="shared" ref="M13:M58" si="14">IF(D13="","",J13*D13)</f>
        <v>3863.1967434246894</v>
      </c>
      <c r="N13" s="45">
        <f t="shared" ref="N13:N58" si="15">IF(E13="","",K13*E13)</f>
        <v>4623.6884512500001</v>
      </c>
      <c r="O13" s="46">
        <f t="shared" ref="O13:O58" si="16">IF(F13="","",L13*F13)</f>
        <v>5984.1239999999998</v>
      </c>
      <c r="P13" s="40"/>
      <c r="Q13" s="40"/>
      <c r="R13" s="40"/>
    </row>
    <row r="14" spans="1:18" x14ac:dyDescent="0.2">
      <c r="A14" s="9">
        <v>6</v>
      </c>
      <c r="B14" s="5">
        <v>43521</v>
      </c>
      <c r="C14" s="47">
        <v>1</v>
      </c>
      <c r="D14" s="56">
        <v>1.27</v>
      </c>
      <c r="E14" s="57">
        <v>1.5</v>
      </c>
      <c r="F14" s="58">
        <v>2</v>
      </c>
      <c r="G14" s="22">
        <f t="shared" si="2"/>
        <v>109269.82126767385</v>
      </c>
      <c r="H14" s="22">
        <f t="shared" si="3"/>
        <v>112204.07513280626</v>
      </c>
      <c r="I14" s="22">
        <f t="shared" si="4"/>
        <v>112062.69544</v>
      </c>
      <c r="J14" s="44">
        <f t="shared" si="11"/>
        <v>3157.7831018497404</v>
      </c>
      <c r="K14" s="45">
        <f t="shared" si="12"/>
        <v>3221.1696210374998</v>
      </c>
      <c r="L14" s="46">
        <f t="shared" si="13"/>
        <v>3171.5857199999996</v>
      </c>
      <c r="M14" s="44">
        <f t="shared" si="14"/>
        <v>4010.3845393491706</v>
      </c>
      <c r="N14" s="45">
        <f t="shared" si="15"/>
        <v>4831.75443155625</v>
      </c>
      <c r="O14" s="46">
        <f t="shared" si="16"/>
        <v>6343.1714399999992</v>
      </c>
      <c r="P14" s="40"/>
      <c r="Q14" s="40"/>
      <c r="R14" s="40"/>
    </row>
    <row r="15" spans="1:18" x14ac:dyDescent="0.2">
      <c r="A15" s="9">
        <v>7</v>
      </c>
      <c r="B15" s="5">
        <v>43524</v>
      </c>
      <c r="C15" s="47">
        <v>1</v>
      </c>
      <c r="D15" s="56">
        <v>1.27</v>
      </c>
      <c r="E15" s="57">
        <v>1.5</v>
      </c>
      <c r="F15" s="58">
        <v>2</v>
      </c>
      <c r="G15" s="22">
        <f t="shared" si="2"/>
        <v>113433.00145797222</v>
      </c>
      <c r="H15" s="22">
        <f t="shared" si="3"/>
        <v>117253.25851378254</v>
      </c>
      <c r="I15" s="22">
        <f t="shared" si="4"/>
        <v>118786.4571664</v>
      </c>
      <c r="J15" s="44">
        <f t="shared" si="11"/>
        <v>3278.0946380302153</v>
      </c>
      <c r="K15" s="45">
        <f t="shared" si="12"/>
        <v>3366.1222539841879</v>
      </c>
      <c r="L15" s="46">
        <f t="shared" si="13"/>
        <v>3361.8808631999996</v>
      </c>
      <c r="M15" s="44">
        <f t="shared" si="14"/>
        <v>4163.1801902983734</v>
      </c>
      <c r="N15" s="45">
        <f t="shared" si="15"/>
        <v>5049.183380976282</v>
      </c>
      <c r="O15" s="46">
        <f t="shared" si="16"/>
        <v>6723.7617263999991</v>
      </c>
      <c r="P15" s="40"/>
      <c r="Q15" s="40"/>
      <c r="R15" s="40"/>
    </row>
    <row r="16" spans="1:18" x14ac:dyDescent="0.2">
      <c r="A16" s="9">
        <v>8</v>
      </c>
      <c r="B16" s="5">
        <v>43531</v>
      </c>
      <c r="C16" s="47">
        <v>2</v>
      </c>
      <c r="D16" s="56">
        <v>1.27</v>
      </c>
      <c r="E16" s="57">
        <v>1.5</v>
      </c>
      <c r="F16" s="84">
        <v>2</v>
      </c>
      <c r="G16" s="22">
        <f t="shared" si="2"/>
        <v>117754.79881352096</v>
      </c>
      <c r="H16" s="22">
        <f t="shared" si="3"/>
        <v>122529.65514690275</v>
      </c>
      <c r="I16" s="22">
        <f t="shared" si="4"/>
        <v>125913.64459638399</v>
      </c>
      <c r="J16" s="44">
        <f t="shared" si="11"/>
        <v>3402.9900437391666</v>
      </c>
      <c r="K16" s="45">
        <f t="shared" si="12"/>
        <v>3517.5977554134761</v>
      </c>
      <c r="L16" s="46">
        <f t="shared" si="13"/>
        <v>3563.5937149919996</v>
      </c>
      <c r="M16" s="44">
        <f t="shared" si="14"/>
        <v>4321.7973555487415</v>
      </c>
      <c r="N16" s="45">
        <f t="shared" si="15"/>
        <v>5276.3966331202137</v>
      </c>
      <c r="O16" s="46">
        <f t="shared" si="16"/>
        <v>7127.1874299839992</v>
      </c>
      <c r="P16" s="40"/>
      <c r="Q16" s="40"/>
      <c r="R16" s="40"/>
    </row>
    <row r="17" spans="1:18" x14ac:dyDescent="0.2">
      <c r="A17" s="9">
        <v>9</v>
      </c>
      <c r="B17" s="5">
        <v>43536</v>
      </c>
      <c r="C17" s="47">
        <v>1</v>
      </c>
      <c r="D17" s="56">
        <v>1.27</v>
      </c>
      <c r="E17" s="57">
        <v>0</v>
      </c>
      <c r="F17" s="58">
        <v>0</v>
      </c>
      <c r="G17" s="22">
        <f t="shared" si="2"/>
        <v>122241.25664831611</v>
      </c>
      <c r="H17" s="22">
        <f t="shared" si="3"/>
        <v>122529.65514690275</v>
      </c>
      <c r="I17" s="22">
        <f t="shared" si="4"/>
        <v>125913.64459638399</v>
      </c>
      <c r="J17" s="44">
        <f t="shared" si="11"/>
        <v>3532.6439644056286</v>
      </c>
      <c r="K17" s="45">
        <f t="shared" si="12"/>
        <v>3675.8896544070822</v>
      </c>
      <c r="L17" s="46">
        <f t="shared" si="13"/>
        <v>3777.4093378915195</v>
      </c>
      <c r="M17" s="44">
        <f t="shared" si="14"/>
        <v>4486.4578347951483</v>
      </c>
      <c r="N17" s="45">
        <f t="shared" si="15"/>
        <v>0</v>
      </c>
      <c r="O17" s="46">
        <f t="shared" si="16"/>
        <v>0</v>
      </c>
      <c r="P17" s="40"/>
      <c r="Q17" s="40"/>
      <c r="R17" s="40"/>
    </row>
    <row r="18" spans="1:18" x14ac:dyDescent="0.2">
      <c r="A18" s="9">
        <v>10</v>
      </c>
      <c r="B18" s="5">
        <v>43546</v>
      </c>
      <c r="C18" s="47">
        <v>2</v>
      </c>
      <c r="D18" s="56">
        <v>1.27</v>
      </c>
      <c r="E18" s="57">
        <v>1.5</v>
      </c>
      <c r="F18" s="58">
        <v>2</v>
      </c>
      <c r="G18" s="22">
        <f t="shared" si="2"/>
        <v>126898.64852661695</v>
      </c>
      <c r="H18" s="22">
        <f t="shared" si="3"/>
        <v>128043.48962851337</v>
      </c>
      <c r="I18" s="22">
        <f t="shared" si="4"/>
        <v>133468.46327216702</v>
      </c>
      <c r="J18" s="44">
        <f t="shared" si="11"/>
        <v>3667.237699449483</v>
      </c>
      <c r="K18" s="45">
        <f t="shared" si="12"/>
        <v>3675.8896544070822</v>
      </c>
      <c r="L18" s="46">
        <f t="shared" si="13"/>
        <v>3777.4093378915195</v>
      </c>
      <c r="M18" s="44">
        <f t="shared" si="14"/>
        <v>4657.391878300843</v>
      </c>
      <c r="N18" s="45">
        <f t="shared" si="15"/>
        <v>5513.8344816106237</v>
      </c>
      <c r="O18" s="46">
        <f t="shared" si="16"/>
        <v>7554.818675783039</v>
      </c>
      <c r="P18" s="40"/>
      <c r="Q18" s="40"/>
      <c r="R18" s="40"/>
    </row>
    <row r="19" spans="1:18" x14ac:dyDescent="0.2">
      <c r="A19" s="9">
        <v>11</v>
      </c>
      <c r="B19" s="5">
        <v>43551</v>
      </c>
      <c r="C19" s="47">
        <v>2</v>
      </c>
      <c r="D19" s="56">
        <v>1.27</v>
      </c>
      <c r="E19" s="57">
        <v>1.5</v>
      </c>
      <c r="F19" s="58">
        <v>2</v>
      </c>
      <c r="G19" s="22">
        <f t="shared" si="2"/>
        <v>131733.48703548106</v>
      </c>
      <c r="H19" s="22">
        <f t="shared" si="3"/>
        <v>133805.44666179648</v>
      </c>
      <c r="I19" s="22">
        <f t="shared" si="4"/>
        <v>141476.57106849705</v>
      </c>
      <c r="J19" s="44">
        <f t="shared" si="11"/>
        <v>3806.9594557985083</v>
      </c>
      <c r="K19" s="45">
        <f t="shared" si="12"/>
        <v>3841.3046888554009</v>
      </c>
      <c r="L19" s="46">
        <f t="shared" si="13"/>
        <v>4004.0538981650107</v>
      </c>
      <c r="M19" s="44">
        <f t="shared" si="14"/>
        <v>4834.8385088641053</v>
      </c>
      <c r="N19" s="45">
        <f t="shared" si="15"/>
        <v>5761.9570332831008</v>
      </c>
      <c r="O19" s="46">
        <f t="shared" si="16"/>
        <v>8008.1077963300213</v>
      </c>
      <c r="P19" s="40"/>
      <c r="Q19" s="40"/>
      <c r="R19" s="40"/>
    </row>
    <row r="20" spans="1:18" x14ac:dyDescent="0.2">
      <c r="A20" s="9">
        <v>12</v>
      </c>
      <c r="B20" s="5">
        <v>43559</v>
      </c>
      <c r="C20" s="47">
        <v>1</v>
      </c>
      <c r="D20" s="56">
        <v>1.27</v>
      </c>
      <c r="E20" s="57">
        <v>1.5</v>
      </c>
      <c r="F20" s="58">
        <v>0</v>
      </c>
      <c r="G20" s="22">
        <f t="shared" si="2"/>
        <v>136752.53289153287</v>
      </c>
      <c r="H20" s="22">
        <f t="shared" si="3"/>
        <v>139826.69176157733</v>
      </c>
      <c r="I20" s="22">
        <f t="shared" si="4"/>
        <v>141476.57106849705</v>
      </c>
      <c r="J20" s="44">
        <f t="shared" si="11"/>
        <v>3952.0046110644316</v>
      </c>
      <c r="K20" s="45">
        <f t="shared" si="12"/>
        <v>4014.1633998538941</v>
      </c>
      <c r="L20" s="46">
        <f t="shared" si="13"/>
        <v>4244.2971320549113</v>
      </c>
      <c r="M20" s="44">
        <f t="shared" si="14"/>
        <v>5019.0458560518282</v>
      </c>
      <c r="N20" s="45">
        <f t="shared" si="15"/>
        <v>6021.245099780841</v>
      </c>
      <c r="O20" s="46">
        <f t="shared" si="16"/>
        <v>0</v>
      </c>
      <c r="P20" s="40"/>
      <c r="Q20" s="40"/>
      <c r="R20" s="40"/>
    </row>
    <row r="21" spans="1:18" x14ac:dyDescent="0.2">
      <c r="A21" s="9">
        <v>13</v>
      </c>
      <c r="B21" s="5">
        <v>43591</v>
      </c>
      <c r="C21" s="47">
        <v>2</v>
      </c>
      <c r="D21" s="56">
        <v>1.27</v>
      </c>
      <c r="E21" s="57">
        <v>1.5</v>
      </c>
      <c r="F21" s="84">
        <v>2</v>
      </c>
      <c r="G21" s="22">
        <f t="shared" si="2"/>
        <v>141962.80439470027</v>
      </c>
      <c r="H21" s="22">
        <f t="shared" si="3"/>
        <v>146118.89289084831</v>
      </c>
      <c r="I21" s="22">
        <f t="shared" si="4"/>
        <v>149965.16533260688</v>
      </c>
      <c r="J21" s="44">
        <f t="shared" si="11"/>
        <v>4102.5759867459856</v>
      </c>
      <c r="K21" s="45">
        <f t="shared" si="12"/>
        <v>4194.8007528473199</v>
      </c>
      <c r="L21" s="46">
        <f t="shared" si="13"/>
        <v>4244.2971320549113</v>
      </c>
      <c r="M21" s="44">
        <f t="shared" si="14"/>
        <v>5210.2715031674015</v>
      </c>
      <c r="N21" s="45">
        <f t="shared" si="15"/>
        <v>6292.2011292709794</v>
      </c>
      <c r="O21" s="46">
        <f t="shared" si="16"/>
        <v>8488.5942641098227</v>
      </c>
      <c r="P21" s="40"/>
      <c r="Q21" s="40"/>
      <c r="R21" s="40"/>
    </row>
    <row r="22" spans="1:18" x14ac:dyDescent="0.2">
      <c r="A22" s="9">
        <v>14</v>
      </c>
      <c r="B22" s="5">
        <v>43599</v>
      </c>
      <c r="C22" s="47">
        <v>2</v>
      </c>
      <c r="D22" s="56">
        <v>1.27</v>
      </c>
      <c r="E22" s="57">
        <v>1.5</v>
      </c>
      <c r="F22" s="58">
        <v>2</v>
      </c>
      <c r="G22" s="22">
        <f t="shared" si="2"/>
        <v>147371.58724213834</v>
      </c>
      <c r="H22" s="22">
        <f t="shared" si="3"/>
        <v>152694.24307093647</v>
      </c>
      <c r="I22" s="22">
        <f t="shared" si="4"/>
        <v>158963.07525256329</v>
      </c>
      <c r="J22" s="44">
        <f t="shared" si="11"/>
        <v>4258.8841318410077</v>
      </c>
      <c r="K22" s="45">
        <f t="shared" si="12"/>
        <v>4383.5667867254488</v>
      </c>
      <c r="L22" s="46">
        <f t="shared" si="13"/>
        <v>4498.9549599782058</v>
      </c>
      <c r="M22" s="44">
        <f t="shared" si="14"/>
        <v>5408.7828474380794</v>
      </c>
      <c r="N22" s="45">
        <f t="shared" si="15"/>
        <v>6575.3501800881731</v>
      </c>
      <c r="O22" s="46">
        <f t="shared" si="16"/>
        <v>8997.9099199564116</v>
      </c>
      <c r="P22" s="40"/>
      <c r="Q22" s="40"/>
      <c r="R22" s="40"/>
    </row>
    <row r="23" spans="1:18" x14ac:dyDescent="0.2">
      <c r="A23" s="9">
        <v>15</v>
      </c>
      <c r="B23" s="5">
        <v>43600</v>
      </c>
      <c r="C23" s="47">
        <v>2</v>
      </c>
      <c r="D23" s="56">
        <v>1.27</v>
      </c>
      <c r="E23" s="57">
        <v>1.5</v>
      </c>
      <c r="F23" s="79">
        <v>0</v>
      </c>
      <c r="G23" s="22">
        <f t="shared" si="2"/>
        <v>152986.44471606382</v>
      </c>
      <c r="H23" s="22">
        <f t="shared" si="3"/>
        <v>159565.48400912862</v>
      </c>
      <c r="I23" s="22">
        <f t="shared" si="4"/>
        <v>158963.07525256329</v>
      </c>
      <c r="J23" s="44">
        <f t="shared" si="11"/>
        <v>4421.1476172641496</v>
      </c>
      <c r="K23" s="45">
        <f t="shared" si="12"/>
        <v>4580.8272921280941</v>
      </c>
      <c r="L23" s="46">
        <f t="shared" si="13"/>
        <v>4768.8922575768984</v>
      </c>
      <c r="M23" s="44">
        <f t="shared" si="14"/>
        <v>5614.85747392547</v>
      </c>
      <c r="N23" s="45">
        <f t="shared" si="15"/>
        <v>6871.2409381921407</v>
      </c>
      <c r="O23" s="46">
        <f t="shared" si="16"/>
        <v>0</v>
      </c>
      <c r="P23" s="40"/>
      <c r="Q23" s="40"/>
      <c r="R23" s="40"/>
    </row>
    <row r="24" spans="1:18" x14ac:dyDescent="0.2">
      <c r="A24" s="9">
        <v>16</v>
      </c>
      <c r="B24" s="5">
        <v>43615</v>
      </c>
      <c r="C24" s="47">
        <v>2</v>
      </c>
      <c r="D24" s="56">
        <v>1.27</v>
      </c>
      <c r="E24" s="57">
        <v>1.5</v>
      </c>
      <c r="F24" s="58">
        <v>2</v>
      </c>
      <c r="G24" s="22">
        <f t="shared" si="2"/>
        <v>158815.22825974587</v>
      </c>
      <c r="H24" s="22">
        <f t="shared" si="3"/>
        <v>166745.93078953942</v>
      </c>
      <c r="I24" s="22">
        <f t="shared" si="4"/>
        <v>168500.85976771708</v>
      </c>
      <c r="J24" s="44">
        <f t="shared" si="11"/>
        <v>4589.5933414819146</v>
      </c>
      <c r="K24" s="45">
        <f t="shared" si="12"/>
        <v>4786.9645202738584</v>
      </c>
      <c r="L24" s="46">
        <f t="shared" si="13"/>
        <v>4768.8922575768984</v>
      </c>
      <c r="M24" s="44">
        <f t="shared" si="14"/>
        <v>5828.7835436820314</v>
      </c>
      <c r="N24" s="45">
        <f t="shared" si="15"/>
        <v>7180.4467804107881</v>
      </c>
      <c r="O24" s="46">
        <f t="shared" si="16"/>
        <v>9537.7845151537967</v>
      </c>
      <c r="P24" s="40"/>
      <c r="Q24" s="40"/>
      <c r="R24" s="40"/>
    </row>
    <row r="25" spans="1:18" x14ac:dyDescent="0.2">
      <c r="A25" s="9">
        <v>17</v>
      </c>
      <c r="B25" s="5">
        <v>43634</v>
      </c>
      <c r="C25" s="47">
        <v>2</v>
      </c>
      <c r="D25" s="56">
        <v>1.27</v>
      </c>
      <c r="E25" s="57">
        <v>1.5</v>
      </c>
      <c r="F25" s="58">
        <v>2</v>
      </c>
      <c r="G25" s="22">
        <f t="shared" si="2"/>
        <v>164866.08845644217</v>
      </c>
      <c r="H25" s="22">
        <f t="shared" si="3"/>
        <v>174249.49767506868</v>
      </c>
      <c r="I25" s="22">
        <f t="shared" si="4"/>
        <v>178610.9113537801</v>
      </c>
      <c r="J25" s="44">
        <f t="shared" si="11"/>
        <v>4764.4568477923758</v>
      </c>
      <c r="K25" s="45">
        <f t="shared" si="12"/>
        <v>5002.3779236861819</v>
      </c>
      <c r="L25" s="46">
        <f t="shared" si="13"/>
        <v>5055.025793031512</v>
      </c>
      <c r="M25" s="44">
        <f t="shared" si="14"/>
        <v>6050.860196696317</v>
      </c>
      <c r="N25" s="45">
        <f t="shared" si="15"/>
        <v>7503.5668855292733</v>
      </c>
      <c r="O25" s="46">
        <f t="shared" si="16"/>
        <v>10110.051586063024</v>
      </c>
      <c r="P25" s="40"/>
      <c r="Q25" s="40"/>
      <c r="R25" s="40"/>
    </row>
    <row r="26" spans="1:18" x14ac:dyDescent="0.2">
      <c r="A26" s="9">
        <v>18</v>
      </c>
      <c r="B26" s="5">
        <v>43635</v>
      </c>
      <c r="C26" s="47">
        <v>2</v>
      </c>
      <c r="D26" s="56">
        <v>-1</v>
      </c>
      <c r="E26" s="57">
        <v>-1</v>
      </c>
      <c r="F26" s="85">
        <v>-1</v>
      </c>
      <c r="G26" s="22">
        <f t="shared" si="2"/>
        <v>159920.10580274891</v>
      </c>
      <c r="H26" s="22">
        <f t="shared" si="3"/>
        <v>169022.0127448166</v>
      </c>
      <c r="I26" s="22">
        <f t="shared" si="4"/>
        <v>173252.58401316669</v>
      </c>
      <c r="J26" s="44">
        <f t="shared" si="11"/>
        <v>4945.9826536932651</v>
      </c>
      <c r="K26" s="45">
        <f t="shared" si="12"/>
        <v>5227.4849302520597</v>
      </c>
      <c r="L26" s="46">
        <f t="shared" si="13"/>
        <v>5358.3273406134031</v>
      </c>
      <c r="M26" s="44">
        <f t="shared" si="14"/>
        <v>-4945.9826536932651</v>
      </c>
      <c r="N26" s="45">
        <f t="shared" si="15"/>
        <v>-5227.4849302520597</v>
      </c>
      <c r="O26" s="46">
        <f t="shared" si="16"/>
        <v>-5358.3273406134031</v>
      </c>
      <c r="P26" s="40"/>
      <c r="Q26" s="40"/>
      <c r="R26" s="40"/>
    </row>
    <row r="27" spans="1:18" x14ac:dyDescent="0.2">
      <c r="A27" s="9">
        <v>19</v>
      </c>
      <c r="B27" s="5">
        <v>43641</v>
      </c>
      <c r="C27" s="47">
        <v>1</v>
      </c>
      <c r="D27" s="56">
        <v>1.27</v>
      </c>
      <c r="E27" s="57">
        <v>1.5</v>
      </c>
      <c r="F27" s="58">
        <v>2</v>
      </c>
      <c r="G27" s="22">
        <f t="shared" si="2"/>
        <v>166013.06183383364</v>
      </c>
      <c r="H27" s="22">
        <f t="shared" si="3"/>
        <v>176628.00331833336</v>
      </c>
      <c r="I27" s="22">
        <f t="shared" si="4"/>
        <v>183647.7390539567</v>
      </c>
      <c r="J27" s="44">
        <f t="shared" si="11"/>
        <v>4797.6031740824674</v>
      </c>
      <c r="K27" s="45">
        <f t="shared" si="12"/>
        <v>5070.6603823444975</v>
      </c>
      <c r="L27" s="46">
        <f t="shared" si="13"/>
        <v>5197.5775203950006</v>
      </c>
      <c r="M27" s="44">
        <f t="shared" si="14"/>
        <v>6092.9560310847337</v>
      </c>
      <c r="N27" s="45">
        <f t="shared" si="15"/>
        <v>7605.9905735167467</v>
      </c>
      <c r="O27" s="46">
        <f t="shared" si="16"/>
        <v>10395.155040790001</v>
      </c>
      <c r="P27" s="40"/>
      <c r="Q27" s="40"/>
      <c r="R27" s="40"/>
    </row>
    <row r="28" spans="1:18" x14ac:dyDescent="0.2">
      <c r="A28" s="9">
        <v>20</v>
      </c>
      <c r="B28" s="5">
        <v>43648</v>
      </c>
      <c r="C28" s="47">
        <v>1</v>
      </c>
      <c r="D28" s="56">
        <v>1.27</v>
      </c>
      <c r="E28" s="57">
        <v>1.5</v>
      </c>
      <c r="F28" s="58">
        <v>0</v>
      </c>
      <c r="G28" s="22">
        <f t="shared" si="2"/>
        <v>172338.1594897027</v>
      </c>
      <c r="H28" s="22">
        <f t="shared" si="3"/>
        <v>184576.26346765837</v>
      </c>
      <c r="I28" s="22">
        <f t="shared" si="4"/>
        <v>183647.7390539567</v>
      </c>
      <c r="J28" s="44">
        <f t="shared" si="11"/>
        <v>4980.3918550150092</v>
      </c>
      <c r="K28" s="45">
        <f t="shared" si="12"/>
        <v>5298.8400995500006</v>
      </c>
      <c r="L28" s="46">
        <f t="shared" si="13"/>
        <v>5509.4321716187005</v>
      </c>
      <c r="M28" s="44">
        <f t="shared" si="14"/>
        <v>6325.0976558690618</v>
      </c>
      <c r="N28" s="45">
        <f t="shared" si="15"/>
        <v>7948.2601493250004</v>
      </c>
      <c r="O28" s="46">
        <f t="shared" si="16"/>
        <v>0</v>
      </c>
      <c r="P28" s="40"/>
      <c r="Q28" s="40"/>
      <c r="R28" s="40"/>
    </row>
    <row r="29" spans="1:18" x14ac:dyDescent="0.2">
      <c r="A29" s="9">
        <v>21</v>
      </c>
      <c r="B29" s="5">
        <v>43662</v>
      </c>
      <c r="C29" s="47">
        <v>2</v>
      </c>
      <c r="D29" s="56">
        <v>1.27</v>
      </c>
      <c r="E29" s="57">
        <v>1.5</v>
      </c>
      <c r="F29" s="84">
        <v>2</v>
      </c>
      <c r="G29" s="22">
        <f t="shared" si="2"/>
        <v>178904.24336626037</v>
      </c>
      <c r="H29" s="22">
        <f t="shared" si="3"/>
        <v>192882.195323703</v>
      </c>
      <c r="I29" s="22">
        <f t="shared" si="4"/>
        <v>194666.60339719409</v>
      </c>
      <c r="J29" s="44">
        <f t="shared" si="11"/>
        <v>5170.1447846910805</v>
      </c>
      <c r="K29" s="45">
        <f t="shared" si="12"/>
        <v>5537.2879040297512</v>
      </c>
      <c r="L29" s="46">
        <f t="shared" si="13"/>
        <v>5509.4321716187005</v>
      </c>
      <c r="M29" s="44">
        <f t="shared" si="14"/>
        <v>6566.0838765576727</v>
      </c>
      <c r="N29" s="45">
        <f t="shared" si="15"/>
        <v>8305.9318560446263</v>
      </c>
      <c r="O29" s="46">
        <f t="shared" si="16"/>
        <v>11018.864343237401</v>
      </c>
      <c r="P29" s="40"/>
      <c r="Q29" s="40"/>
      <c r="R29" s="40"/>
    </row>
    <row r="30" spans="1:18" x14ac:dyDescent="0.2">
      <c r="A30" s="9">
        <v>22</v>
      </c>
      <c r="B30" s="5">
        <v>43663</v>
      </c>
      <c r="C30" s="47">
        <v>2</v>
      </c>
      <c r="D30" s="56">
        <v>1.27</v>
      </c>
      <c r="E30" s="57">
        <v>1.5</v>
      </c>
      <c r="F30" s="84">
        <v>2</v>
      </c>
      <c r="G30" s="22">
        <f t="shared" si="2"/>
        <v>185720.4950385149</v>
      </c>
      <c r="H30" s="22">
        <f t="shared" si="3"/>
        <v>201561.89411326963</v>
      </c>
      <c r="I30" s="22">
        <f t="shared" si="4"/>
        <v>206346.59960102575</v>
      </c>
      <c r="J30" s="44">
        <f t="shared" si="11"/>
        <v>5367.1273009878114</v>
      </c>
      <c r="K30" s="45">
        <f t="shared" si="12"/>
        <v>5786.4658597110893</v>
      </c>
      <c r="L30" s="46">
        <f t="shared" si="13"/>
        <v>5839.9981019158222</v>
      </c>
      <c r="M30" s="44">
        <f t="shared" si="14"/>
        <v>6816.2516722545206</v>
      </c>
      <c r="N30" s="45">
        <f t="shared" si="15"/>
        <v>8679.6987895666334</v>
      </c>
      <c r="O30" s="46">
        <f t="shared" si="16"/>
        <v>11679.996203831644</v>
      </c>
      <c r="P30" s="40"/>
      <c r="Q30" s="40"/>
      <c r="R30" s="40"/>
    </row>
    <row r="31" spans="1:18" x14ac:dyDescent="0.2">
      <c r="A31" s="9">
        <v>23</v>
      </c>
      <c r="B31" s="5">
        <v>43682</v>
      </c>
      <c r="C31" s="47">
        <v>1</v>
      </c>
      <c r="D31" s="56">
        <v>1.27</v>
      </c>
      <c r="E31" s="57">
        <v>1.5</v>
      </c>
      <c r="F31" s="58">
        <v>2</v>
      </c>
      <c r="G31" s="22">
        <f t="shared" si="2"/>
        <v>192796.44589948232</v>
      </c>
      <c r="H31" s="22">
        <f t="shared" si="3"/>
        <v>210632.17934836677</v>
      </c>
      <c r="I31" s="22">
        <f t="shared" si="4"/>
        <v>218727.3955770873</v>
      </c>
      <c r="J31" s="44">
        <f t="shared" si="11"/>
        <v>5571.6148511554466</v>
      </c>
      <c r="K31" s="45">
        <f t="shared" si="12"/>
        <v>6046.8568233980886</v>
      </c>
      <c r="L31" s="46">
        <f t="shared" si="13"/>
        <v>6190.3979880307725</v>
      </c>
      <c r="M31" s="44">
        <f t="shared" si="14"/>
        <v>7075.9508609674176</v>
      </c>
      <c r="N31" s="45">
        <f t="shared" si="15"/>
        <v>9070.2852350971334</v>
      </c>
      <c r="O31" s="46">
        <f t="shared" si="16"/>
        <v>12380.795976061545</v>
      </c>
      <c r="P31" s="40"/>
      <c r="Q31" s="40"/>
      <c r="R31" s="40"/>
    </row>
    <row r="32" spans="1:18" x14ac:dyDescent="0.2">
      <c r="A32" s="9">
        <v>24</v>
      </c>
      <c r="B32" s="5">
        <v>43728</v>
      </c>
      <c r="C32" s="47">
        <v>2</v>
      </c>
      <c r="D32" s="56">
        <v>1.27</v>
      </c>
      <c r="E32" s="57">
        <v>1.5</v>
      </c>
      <c r="F32" s="84">
        <v>2</v>
      </c>
      <c r="G32" s="22">
        <f t="shared" si="2"/>
        <v>200141.9904882526</v>
      </c>
      <c r="H32" s="22">
        <f t="shared" si="3"/>
        <v>220110.62741904327</v>
      </c>
      <c r="I32" s="22">
        <f t="shared" si="4"/>
        <v>231851.03931171255</v>
      </c>
      <c r="J32" s="44">
        <f t="shared" si="11"/>
        <v>5783.8933769844698</v>
      </c>
      <c r="K32" s="45">
        <f t="shared" si="12"/>
        <v>6318.9653804510026</v>
      </c>
      <c r="L32" s="46">
        <f t="shared" si="13"/>
        <v>6561.8218673126185</v>
      </c>
      <c r="M32" s="44">
        <f t="shared" si="14"/>
        <v>7345.5445887702772</v>
      </c>
      <c r="N32" s="45">
        <f t="shared" si="15"/>
        <v>9478.4480706765044</v>
      </c>
      <c r="O32" s="46">
        <f t="shared" si="16"/>
        <v>13123.643734625237</v>
      </c>
      <c r="P32" s="40"/>
      <c r="Q32" s="40"/>
      <c r="R32" s="40"/>
    </row>
    <row r="33" spans="1:18" x14ac:dyDescent="0.2">
      <c r="A33" s="9">
        <v>25</v>
      </c>
      <c r="B33" s="5">
        <v>43733</v>
      </c>
      <c r="C33" s="47">
        <v>2</v>
      </c>
      <c r="D33" s="56">
        <v>1.27</v>
      </c>
      <c r="E33" s="57">
        <v>1.5</v>
      </c>
      <c r="F33" s="58">
        <v>2</v>
      </c>
      <c r="G33" s="22">
        <f t="shared" si="2"/>
        <v>207767.40032585504</v>
      </c>
      <c r="H33" s="22">
        <f t="shared" si="3"/>
        <v>230015.60565290021</v>
      </c>
      <c r="I33" s="22">
        <f t="shared" si="4"/>
        <v>245762.10167041532</v>
      </c>
      <c r="J33" s="44">
        <f t="shared" si="11"/>
        <v>6004.2597146475782</v>
      </c>
      <c r="K33" s="45">
        <f t="shared" si="12"/>
        <v>6603.3188225712984</v>
      </c>
      <c r="L33" s="46">
        <f t="shared" si="13"/>
        <v>6955.5311793513765</v>
      </c>
      <c r="M33" s="44">
        <f t="shared" si="14"/>
        <v>7625.4098376024249</v>
      </c>
      <c r="N33" s="45">
        <f t="shared" si="15"/>
        <v>9904.9782338569476</v>
      </c>
      <c r="O33" s="46">
        <f t="shared" si="16"/>
        <v>13911.062358702753</v>
      </c>
      <c r="P33" s="40"/>
      <c r="Q33" s="40"/>
      <c r="R33" s="40"/>
    </row>
    <row r="34" spans="1:18" x14ac:dyDescent="0.2">
      <c r="A34" s="9">
        <v>26</v>
      </c>
      <c r="B34" s="5">
        <v>43734</v>
      </c>
      <c r="C34" s="47">
        <v>2</v>
      </c>
      <c r="D34" s="56">
        <v>1.27</v>
      </c>
      <c r="E34" s="57">
        <v>0</v>
      </c>
      <c r="F34" s="79">
        <v>0</v>
      </c>
      <c r="G34" s="22">
        <f t="shared" si="2"/>
        <v>215683.33827827012</v>
      </c>
      <c r="H34" s="22">
        <f t="shared" si="3"/>
        <v>230015.60565290021</v>
      </c>
      <c r="I34" s="22">
        <f t="shared" si="4"/>
        <v>245762.10167041532</v>
      </c>
      <c r="J34" s="44">
        <f t="shared" si="11"/>
        <v>6233.022009775651</v>
      </c>
      <c r="K34" s="45">
        <f t="shared" si="12"/>
        <v>6900.4681695870058</v>
      </c>
      <c r="L34" s="46">
        <f t="shared" si="13"/>
        <v>7372.863050112459</v>
      </c>
      <c r="M34" s="44">
        <f t="shared" si="14"/>
        <v>7915.9379524150772</v>
      </c>
      <c r="N34" s="45">
        <f t="shared" si="15"/>
        <v>0</v>
      </c>
      <c r="O34" s="46">
        <f t="shared" si="16"/>
        <v>0</v>
      </c>
      <c r="P34" s="40"/>
      <c r="Q34" s="40"/>
      <c r="R34" s="40"/>
    </row>
    <row r="35" spans="1:18" x14ac:dyDescent="0.2">
      <c r="A35" s="9">
        <v>27</v>
      </c>
      <c r="B35" s="5">
        <v>43748</v>
      </c>
      <c r="C35" s="47">
        <v>1</v>
      </c>
      <c r="D35" s="56">
        <v>1.27</v>
      </c>
      <c r="E35" s="57">
        <v>1.5</v>
      </c>
      <c r="F35" s="84">
        <v>2</v>
      </c>
      <c r="G35" s="22">
        <f t="shared" si="2"/>
        <v>223900.8734666722</v>
      </c>
      <c r="H35" s="22">
        <f t="shared" si="3"/>
        <v>240366.30790728072</v>
      </c>
      <c r="I35" s="22">
        <f t="shared" si="4"/>
        <v>260507.82777064023</v>
      </c>
      <c r="J35" s="44">
        <f t="shared" si="11"/>
        <v>6470.5001483481037</v>
      </c>
      <c r="K35" s="45">
        <f t="shared" si="12"/>
        <v>6900.4681695870058</v>
      </c>
      <c r="L35" s="46">
        <f t="shared" si="13"/>
        <v>7372.863050112459</v>
      </c>
      <c r="M35" s="44">
        <f t="shared" si="14"/>
        <v>8217.5351884020911</v>
      </c>
      <c r="N35" s="45">
        <f t="shared" si="15"/>
        <v>10350.702254380509</v>
      </c>
      <c r="O35" s="46">
        <f t="shared" si="16"/>
        <v>14745.726100224918</v>
      </c>
      <c r="P35" s="40"/>
      <c r="Q35" s="40"/>
      <c r="R35" s="40"/>
    </row>
    <row r="36" spans="1:18" x14ac:dyDescent="0.2">
      <c r="A36" s="9">
        <v>28</v>
      </c>
      <c r="B36" s="5">
        <v>43752</v>
      </c>
      <c r="C36" s="47">
        <v>1</v>
      </c>
      <c r="D36" s="56">
        <v>1.27</v>
      </c>
      <c r="E36" s="57">
        <v>1.5</v>
      </c>
      <c r="F36" s="84">
        <v>2</v>
      </c>
      <c r="G36" s="22">
        <f t="shared" si="2"/>
        <v>232431.4967457524</v>
      </c>
      <c r="H36" s="22">
        <f t="shared" si="3"/>
        <v>251182.79176310834</v>
      </c>
      <c r="I36" s="22">
        <f t="shared" si="4"/>
        <v>276138.29743687867</v>
      </c>
      <c r="J36" s="44">
        <f t="shared" si="11"/>
        <v>6717.0262040001662</v>
      </c>
      <c r="K36" s="45">
        <f t="shared" si="12"/>
        <v>7210.9892372184213</v>
      </c>
      <c r="L36" s="46">
        <f t="shared" si="13"/>
        <v>7815.234833119207</v>
      </c>
      <c r="M36" s="44">
        <f t="shared" si="14"/>
        <v>8530.6232790802114</v>
      </c>
      <c r="N36" s="45">
        <f t="shared" si="15"/>
        <v>10816.483855827631</v>
      </c>
      <c r="O36" s="46">
        <f t="shared" si="16"/>
        <v>15630.469666238414</v>
      </c>
      <c r="P36" s="40"/>
      <c r="Q36" s="40"/>
      <c r="R36" s="40"/>
    </row>
    <row r="37" spans="1:18" x14ac:dyDescent="0.2">
      <c r="A37" s="9">
        <v>29</v>
      </c>
      <c r="B37" s="5">
        <v>43756</v>
      </c>
      <c r="C37" s="47">
        <v>1</v>
      </c>
      <c r="D37" s="56">
        <v>-1</v>
      </c>
      <c r="E37" s="57">
        <v>-1</v>
      </c>
      <c r="F37" s="58">
        <v>-1</v>
      </c>
      <c r="G37" s="22">
        <f t="shared" si="2"/>
        <v>225458.55184337983</v>
      </c>
      <c r="H37" s="22">
        <f t="shared" si="3"/>
        <v>243647.30801021509</v>
      </c>
      <c r="I37" s="22">
        <f t="shared" si="4"/>
        <v>267854.14851377229</v>
      </c>
      <c r="J37" s="44">
        <f t="shared" si="11"/>
        <v>6972.944902372572</v>
      </c>
      <c r="K37" s="45">
        <f t="shared" si="12"/>
        <v>7535.4837528932503</v>
      </c>
      <c r="L37" s="46">
        <f t="shared" si="13"/>
        <v>8284.1489231063606</v>
      </c>
      <c r="M37" s="44">
        <f t="shared" si="14"/>
        <v>-6972.944902372572</v>
      </c>
      <c r="N37" s="45">
        <f t="shared" si="15"/>
        <v>-7535.4837528932503</v>
      </c>
      <c r="O37" s="46">
        <f t="shared" si="16"/>
        <v>-8284.1489231063606</v>
      </c>
      <c r="P37" s="40"/>
      <c r="Q37" s="40"/>
      <c r="R37" s="40"/>
    </row>
    <row r="38" spans="1:18" x14ac:dyDescent="0.2">
      <c r="A38" s="9">
        <v>30</v>
      </c>
      <c r="B38" s="5">
        <v>43787</v>
      </c>
      <c r="C38" s="47">
        <v>2</v>
      </c>
      <c r="D38" s="56">
        <v>1.27</v>
      </c>
      <c r="E38" s="57">
        <v>1.5</v>
      </c>
      <c r="F38" s="84">
        <v>2</v>
      </c>
      <c r="G38" s="22">
        <f t="shared" si="2"/>
        <v>234048.5226686126</v>
      </c>
      <c r="H38" s="22">
        <f t="shared" si="3"/>
        <v>254611.43687067478</v>
      </c>
      <c r="I38" s="22">
        <f t="shared" si="4"/>
        <v>283925.39742459863</v>
      </c>
      <c r="J38" s="44">
        <f t="shared" si="11"/>
        <v>6763.7565553013947</v>
      </c>
      <c r="K38" s="45">
        <f t="shared" si="12"/>
        <v>7309.4192403064526</v>
      </c>
      <c r="L38" s="46">
        <f t="shared" si="13"/>
        <v>8035.6244554131681</v>
      </c>
      <c r="M38" s="44">
        <f t="shared" si="14"/>
        <v>8589.9708252327709</v>
      </c>
      <c r="N38" s="45">
        <f t="shared" si="15"/>
        <v>10964.128860459679</v>
      </c>
      <c r="O38" s="46">
        <f t="shared" si="16"/>
        <v>16071.248910826336</v>
      </c>
      <c r="P38" s="40"/>
      <c r="Q38" s="40"/>
      <c r="R38" s="40"/>
    </row>
    <row r="39" spans="1:18" x14ac:dyDescent="0.2">
      <c r="A39" s="9">
        <v>31</v>
      </c>
      <c r="B39" s="5">
        <v>43781</v>
      </c>
      <c r="C39" s="47">
        <v>2</v>
      </c>
      <c r="D39" s="56">
        <v>1.27</v>
      </c>
      <c r="E39" s="59">
        <v>1.5</v>
      </c>
      <c r="F39" s="58">
        <v>2</v>
      </c>
      <c r="G39" s="22">
        <f t="shared" si="2"/>
        <v>242965.77138228674</v>
      </c>
      <c r="H39" s="22">
        <f t="shared" si="3"/>
        <v>266068.95152985514</v>
      </c>
      <c r="I39" s="22">
        <f t="shared" si="4"/>
        <v>300960.92127007456</v>
      </c>
      <c r="J39" s="44">
        <f t="shared" si="11"/>
        <v>7021.4556800583778</v>
      </c>
      <c r="K39" s="45">
        <f t="shared" si="12"/>
        <v>7638.3431061202427</v>
      </c>
      <c r="L39" s="46">
        <f t="shared" si="13"/>
        <v>8517.7619227379582</v>
      </c>
      <c r="M39" s="44">
        <f t="shared" si="14"/>
        <v>8917.2487136741402</v>
      </c>
      <c r="N39" s="45">
        <f t="shared" si="15"/>
        <v>11457.514659180364</v>
      </c>
      <c r="O39" s="46">
        <f t="shared" si="16"/>
        <v>17035.523845475916</v>
      </c>
      <c r="P39" s="40"/>
      <c r="Q39" s="40"/>
      <c r="R39" s="40"/>
    </row>
    <row r="40" spans="1:18" x14ac:dyDescent="0.2">
      <c r="A40" s="9">
        <v>32</v>
      </c>
      <c r="B40" s="5">
        <v>43794</v>
      </c>
      <c r="C40" s="47">
        <v>1</v>
      </c>
      <c r="D40" s="56">
        <v>1.27</v>
      </c>
      <c r="E40" s="59">
        <v>1.5</v>
      </c>
      <c r="F40" s="84">
        <v>2</v>
      </c>
      <c r="G40" s="22">
        <f t="shared" si="2"/>
        <v>252222.76727195186</v>
      </c>
      <c r="H40" s="22">
        <f t="shared" si="3"/>
        <v>278042.05434869864</v>
      </c>
      <c r="I40" s="22">
        <f t="shared" si="4"/>
        <v>319018.57654627902</v>
      </c>
      <c r="J40" s="44">
        <f t="shared" si="11"/>
        <v>7288.9731414686021</v>
      </c>
      <c r="K40" s="45">
        <f t="shared" si="12"/>
        <v>7982.0685458956541</v>
      </c>
      <c r="L40" s="46">
        <f t="shared" si="13"/>
        <v>9028.827638102237</v>
      </c>
      <c r="M40" s="44">
        <f t="shared" si="14"/>
        <v>9256.9958896651242</v>
      </c>
      <c r="N40" s="45">
        <f t="shared" si="15"/>
        <v>11973.102818843481</v>
      </c>
      <c r="O40" s="46">
        <f t="shared" si="16"/>
        <v>18057.655276204474</v>
      </c>
      <c r="P40" s="40"/>
      <c r="Q40" s="40"/>
      <c r="R40" s="40"/>
    </row>
    <row r="41" spans="1:18" x14ac:dyDescent="0.2">
      <c r="A41" s="9">
        <v>33</v>
      </c>
      <c r="B41" s="5">
        <v>43796</v>
      </c>
      <c r="C41" s="47">
        <v>1</v>
      </c>
      <c r="D41" s="56">
        <v>1.27</v>
      </c>
      <c r="E41" s="59">
        <v>1.5</v>
      </c>
      <c r="F41" s="79">
        <v>2</v>
      </c>
      <c r="G41" s="22">
        <f t="shared" si="2"/>
        <v>261832.45470501322</v>
      </c>
      <c r="H41" s="22">
        <f t="shared" si="3"/>
        <v>290553.9467943901</v>
      </c>
      <c r="I41" s="22">
        <f t="shared" si="4"/>
        <v>338159.69113905577</v>
      </c>
      <c r="J41" s="44">
        <f t="shared" si="11"/>
        <v>7566.6830181585556</v>
      </c>
      <c r="K41" s="45">
        <f t="shared" si="12"/>
        <v>8341.2616304609583</v>
      </c>
      <c r="L41" s="46">
        <f t="shared" si="13"/>
        <v>9570.5572963883697</v>
      </c>
      <c r="M41" s="44">
        <f t="shared" si="14"/>
        <v>9609.6874330613664</v>
      </c>
      <c r="N41" s="45">
        <f t="shared" si="15"/>
        <v>12511.892445691437</v>
      </c>
      <c r="O41" s="46">
        <f t="shared" si="16"/>
        <v>19141.114592776739</v>
      </c>
      <c r="P41" s="40"/>
      <c r="Q41" s="40"/>
      <c r="R41" s="40"/>
    </row>
    <row r="42" spans="1:18" x14ac:dyDescent="0.2">
      <c r="A42" s="9">
        <v>34</v>
      </c>
      <c r="B42" s="5">
        <v>43798</v>
      </c>
      <c r="C42" s="47">
        <v>1</v>
      </c>
      <c r="D42" s="56">
        <v>1.27</v>
      </c>
      <c r="E42" s="59">
        <v>1.5</v>
      </c>
      <c r="F42" s="79">
        <v>2</v>
      </c>
      <c r="G42" s="22">
        <f t="shared" si="2"/>
        <v>271808.27122927422</v>
      </c>
      <c r="H42" s="22">
        <f t="shared" si="3"/>
        <v>303628.87440013763</v>
      </c>
      <c r="I42" s="22">
        <f t="shared" si="4"/>
        <v>358449.27260739909</v>
      </c>
      <c r="J42" s="44">
        <f t="shared" si="11"/>
        <v>7854.9736411503964</v>
      </c>
      <c r="K42" s="45">
        <f t="shared" si="12"/>
        <v>8716.6184038317024</v>
      </c>
      <c r="L42" s="46">
        <f t="shared" si="13"/>
        <v>10144.790734171673</v>
      </c>
      <c r="M42" s="44">
        <f>IF(D42="","",J42*D42)</f>
        <v>9975.816524261003</v>
      </c>
      <c r="N42" s="45">
        <f t="shared" si="15"/>
        <v>13074.927605747554</v>
      </c>
      <c r="O42" s="46">
        <f t="shared" si="16"/>
        <v>20289.581468343345</v>
      </c>
      <c r="P42" s="40"/>
      <c r="Q42" s="40"/>
      <c r="R42" s="40"/>
    </row>
    <row r="43" spans="1:18" x14ac:dyDescent="0.2">
      <c r="A43" s="3">
        <v>35</v>
      </c>
      <c r="B43" s="5">
        <v>43802</v>
      </c>
      <c r="C43" s="47">
        <v>1</v>
      </c>
      <c r="D43" s="56">
        <v>-1</v>
      </c>
      <c r="E43" s="59">
        <v>-1</v>
      </c>
      <c r="F43" s="58">
        <v>-1</v>
      </c>
      <c r="G43" s="22">
        <f>IF(D43="","",G42+M43)</f>
        <v>263654.02309239598</v>
      </c>
      <c r="H43" s="22">
        <f t="shared" ref="H43:I43" si="17">IF(E43="","",H42+N43)</f>
        <v>294520.0081681335</v>
      </c>
      <c r="I43" s="22">
        <f t="shared" si="17"/>
        <v>347695.79442917713</v>
      </c>
      <c r="J43" s="44">
        <f t="shared" si="11"/>
        <v>8154.2481368782264</v>
      </c>
      <c r="K43" s="45">
        <f t="shared" si="12"/>
        <v>9108.8662320041294</v>
      </c>
      <c r="L43" s="46">
        <f t="shared" si="13"/>
        <v>10753.478178221972</v>
      </c>
      <c r="M43" s="44">
        <f t="shared" si="14"/>
        <v>-8154.2481368782264</v>
      </c>
      <c r="N43" s="45">
        <f t="shared" si="15"/>
        <v>-9108.8662320041294</v>
      </c>
      <c r="O43" s="46">
        <f t="shared" si="16"/>
        <v>-10753.478178221972</v>
      </c>
    </row>
    <row r="44" spans="1:18" x14ac:dyDescent="0.2">
      <c r="A44" s="9">
        <v>36</v>
      </c>
      <c r="B44" s="5">
        <v>43845</v>
      </c>
      <c r="C44" s="47">
        <v>1</v>
      </c>
      <c r="D44" s="56">
        <v>-1</v>
      </c>
      <c r="E44" s="59">
        <v>-1</v>
      </c>
      <c r="F44" s="58">
        <v>-1</v>
      </c>
      <c r="G44" s="22">
        <f t="shared" ref="G44:G58" si="18">IF(D44="","",G43+M44)</f>
        <v>255744.40239962409</v>
      </c>
      <c r="H44" s="22">
        <f t="shared" ref="H44:H58" si="19">IF(E44="","",H43+N44)</f>
        <v>285684.40792308951</v>
      </c>
      <c r="I44" s="22">
        <f t="shared" ref="I44:I58" si="20">IF(F44="","",I43+O44)</f>
        <v>337264.92059630179</v>
      </c>
      <c r="J44" s="44">
        <f>IF(G43="","",G43*0.03)</f>
        <v>7909.6206927718786</v>
      </c>
      <c r="K44" s="45">
        <f t="shared" si="12"/>
        <v>8835.6002450440046</v>
      </c>
      <c r="L44" s="46">
        <f t="shared" si="13"/>
        <v>10430.873832875313</v>
      </c>
      <c r="M44" s="44">
        <f>IF(D44="","",J44*D44)</f>
        <v>-7909.6206927718786</v>
      </c>
      <c r="N44" s="45">
        <f t="shared" si="15"/>
        <v>-8835.6002450440046</v>
      </c>
      <c r="O44" s="46">
        <f t="shared" si="16"/>
        <v>-10430.873832875313</v>
      </c>
    </row>
    <row r="45" spans="1:18" x14ac:dyDescent="0.2">
      <c r="A45" s="9">
        <v>37</v>
      </c>
      <c r="B45" s="5">
        <v>43853</v>
      </c>
      <c r="C45" s="47">
        <v>2</v>
      </c>
      <c r="D45" s="56">
        <v>1.27</v>
      </c>
      <c r="E45" s="57">
        <v>1.5</v>
      </c>
      <c r="F45" s="84">
        <v>2</v>
      </c>
      <c r="G45" s="22">
        <f t="shared" si="18"/>
        <v>265488.26413104974</v>
      </c>
      <c r="H45" s="22">
        <f t="shared" si="19"/>
        <v>298540.20627962856</v>
      </c>
      <c r="I45" s="22">
        <f t="shared" si="20"/>
        <v>357500.81583207991</v>
      </c>
      <c r="J45" s="44">
        <f t="shared" si="11"/>
        <v>7672.3320719887224</v>
      </c>
      <c r="K45" s="45">
        <f t="shared" si="12"/>
        <v>8570.5322376926852</v>
      </c>
      <c r="L45" s="46">
        <f t="shared" si="13"/>
        <v>10117.947617889053</v>
      </c>
      <c r="M45" s="44">
        <f t="shared" si="14"/>
        <v>9743.8617314256771</v>
      </c>
      <c r="N45" s="45">
        <f t="shared" si="15"/>
        <v>12855.798356539028</v>
      </c>
      <c r="O45" s="46">
        <f t="shared" si="16"/>
        <v>20235.895235778105</v>
      </c>
    </row>
    <row r="46" spans="1:18" x14ac:dyDescent="0.2">
      <c r="A46" s="9">
        <v>38</v>
      </c>
      <c r="B46" s="5">
        <v>43859</v>
      </c>
      <c r="C46" s="47">
        <v>2</v>
      </c>
      <c r="D46" s="56">
        <v>1.27</v>
      </c>
      <c r="E46" s="57">
        <v>0</v>
      </c>
      <c r="F46" s="58">
        <v>0</v>
      </c>
      <c r="G46" s="22">
        <f t="shared" si="18"/>
        <v>275603.36699444271</v>
      </c>
      <c r="H46" s="22">
        <f t="shared" si="19"/>
        <v>298540.20627962856</v>
      </c>
      <c r="I46" s="22">
        <f t="shared" si="20"/>
        <v>357500.81583207991</v>
      </c>
      <c r="J46" s="44">
        <f t="shared" si="11"/>
        <v>7964.6479239314922</v>
      </c>
      <c r="K46" s="45">
        <f t="shared" si="12"/>
        <v>8956.2061883888564</v>
      </c>
      <c r="L46" s="46">
        <f t="shared" si="13"/>
        <v>10725.024474962396</v>
      </c>
      <c r="M46" s="44">
        <f t="shared" si="14"/>
        <v>10115.102863392995</v>
      </c>
      <c r="N46" s="45">
        <f t="shared" si="15"/>
        <v>0</v>
      </c>
      <c r="O46" s="46">
        <f t="shared" si="16"/>
        <v>0</v>
      </c>
    </row>
    <row r="47" spans="1:18" x14ac:dyDescent="0.2">
      <c r="A47" s="9">
        <v>39</v>
      </c>
      <c r="B47" s="5">
        <v>43875</v>
      </c>
      <c r="C47" s="47">
        <v>2</v>
      </c>
      <c r="D47" s="56">
        <v>-1</v>
      </c>
      <c r="E47" s="57">
        <v>-1</v>
      </c>
      <c r="F47" s="58">
        <v>-1</v>
      </c>
      <c r="G47" s="22">
        <f t="shared" si="18"/>
        <v>267335.26598460943</v>
      </c>
      <c r="H47" s="22">
        <f t="shared" si="19"/>
        <v>289584.00009123969</v>
      </c>
      <c r="I47" s="22">
        <f t="shared" si="20"/>
        <v>346775.79135711753</v>
      </c>
      <c r="J47" s="44">
        <f t="shared" si="11"/>
        <v>8268.1010098332808</v>
      </c>
      <c r="K47" s="45">
        <f t="shared" si="12"/>
        <v>8956.2061883888564</v>
      </c>
      <c r="L47" s="46">
        <f t="shared" si="13"/>
        <v>10725.024474962396</v>
      </c>
      <c r="M47" s="44">
        <f t="shared" si="14"/>
        <v>-8268.1010098332808</v>
      </c>
      <c r="N47" s="45">
        <f t="shared" si="15"/>
        <v>-8956.2061883888564</v>
      </c>
      <c r="O47" s="46">
        <f t="shared" si="16"/>
        <v>-10725.024474962396</v>
      </c>
    </row>
    <row r="48" spans="1:18" x14ac:dyDescent="0.2">
      <c r="A48" s="9">
        <v>40</v>
      </c>
      <c r="B48" s="5">
        <v>43895</v>
      </c>
      <c r="C48" s="47">
        <v>2</v>
      </c>
      <c r="D48" s="56">
        <v>1.27</v>
      </c>
      <c r="E48" s="57">
        <v>1.5</v>
      </c>
      <c r="F48" s="58">
        <v>2</v>
      </c>
      <c r="G48" s="22">
        <f t="shared" si="18"/>
        <v>277520.73961862305</v>
      </c>
      <c r="H48" s="22">
        <f t="shared" si="19"/>
        <v>302615.28009534546</v>
      </c>
      <c r="I48" s="22">
        <f t="shared" si="20"/>
        <v>367582.33883854456</v>
      </c>
      <c r="J48" s="44">
        <f t="shared" si="11"/>
        <v>8020.0579795382828</v>
      </c>
      <c r="K48" s="45">
        <f t="shared" si="12"/>
        <v>8687.5200027371902</v>
      </c>
      <c r="L48" s="46">
        <f t="shared" si="13"/>
        <v>10403.273740713526</v>
      </c>
      <c r="M48" s="44">
        <f t="shared" si="14"/>
        <v>10185.473634013619</v>
      </c>
      <c r="N48" s="45">
        <f t="shared" si="15"/>
        <v>13031.280004105785</v>
      </c>
      <c r="O48" s="46">
        <f t="shared" si="16"/>
        <v>20806.547481427053</v>
      </c>
    </row>
    <row r="49" spans="1:15" x14ac:dyDescent="0.2">
      <c r="A49" s="9">
        <v>41</v>
      </c>
      <c r="B49" s="5">
        <v>43896</v>
      </c>
      <c r="C49" s="47">
        <v>2</v>
      </c>
      <c r="D49" s="56">
        <v>1.27</v>
      </c>
      <c r="E49" s="57">
        <v>1.5</v>
      </c>
      <c r="F49" s="58">
        <v>2</v>
      </c>
      <c r="G49" s="22">
        <f t="shared" si="18"/>
        <v>288094.27979809261</v>
      </c>
      <c r="H49" s="22">
        <f t="shared" si="19"/>
        <v>316232.96769963601</v>
      </c>
      <c r="I49" s="22">
        <f t="shared" si="20"/>
        <v>389637.2791688572</v>
      </c>
      <c r="J49" s="44">
        <f t="shared" si="11"/>
        <v>8325.6221885586911</v>
      </c>
      <c r="K49" s="45">
        <f t="shared" si="12"/>
        <v>9078.458402860364</v>
      </c>
      <c r="L49" s="46">
        <f t="shared" si="13"/>
        <v>11027.470165156335</v>
      </c>
      <c r="M49" s="44">
        <f t="shared" si="14"/>
        <v>10573.540179469537</v>
      </c>
      <c r="N49" s="45">
        <f t="shared" si="15"/>
        <v>13617.687604290546</v>
      </c>
      <c r="O49" s="46">
        <f t="shared" si="16"/>
        <v>22054.940330312671</v>
      </c>
    </row>
    <row r="50" spans="1:15" x14ac:dyDescent="0.2">
      <c r="A50" s="9">
        <v>42</v>
      </c>
      <c r="B50" s="5">
        <v>43908</v>
      </c>
      <c r="C50" s="47">
        <v>2</v>
      </c>
      <c r="D50" s="56">
        <v>-1</v>
      </c>
      <c r="E50" s="57">
        <v>-1</v>
      </c>
      <c r="F50" s="58">
        <v>-1</v>
      </c>
      <c r="G50" s="22">
        <f t="shared" si="18"/>
        <v>279451.45140414982</v>
      </c>
      <c r="H50" s="22">
        <f t="shared" si="19"/>
        <v>306745.97866864695</v>
      </c>
      <c r="I50" s="22">
        <f t="shared" si="20"/>
        <v>377948.16079379147</v>
      </c>
      <c r="J50" s="44">
        <f t="shared" si="11"/>
        <v>8642.8283939427783</v>
      </c>
      <c r="K50" s="45">
        <f t="shared" si="12"/>
        <v>9486.9890309890798</v>
      </c>
      <c r="L50" s="46">
        <f t="shared" si="13"/>
        <v>11689.118375065716</v>
      </c>
      <c r="M50" s="44">
        <f t="shared" si="14"/>
        <v>-8642.8283939427783</v>
      </c>
      <c r="N50" s="45">
        <f t="shared" si="15"/>
        <v>-9486.9890309890798</v>
      </c>
      <c r="O50" s="46">
        <f t="shared" si="16"/>
        <v>-11689.118375065716</v>
      </c>
    </row>
    <row r="51" spans="1:15" x14ac:dyDescent="0.2">
      <c r="A51" s="9">
        <v>43</v>
      </c>
      <c r="B51" s="5">
        <v>43910</v>
      </c>
      <c r="C51" s="47">
        <v>1</v>
      </c>
      <c r="D51" s="56">
        <v>1.27</v>
      </c>
      <c r="E51" s="57">
        <v>0</v>
      </c>
      <c r="F51" s="79">
        <v>0</v>
      </c>
      <c r="G51" s="22">
        <f t="shared" si="18"/>
        <v>290098.55170264794</v>
      </c>
      <c r="H51" s="22">
        <f t="shared" si="19"/>
        <v>306745.97866864695</v>
      </c>
      <c r="I51" s="22">
        <f t="shared" si="20"/>
        <v>377948.16079379147</v>
      </c>
      <c r="J51" s="44">
        <f t="shared" si="11"/>
        <v>8383.5435421244947</v>
      </c>
      <c r="K51" s="45">
        <f t="shared" si="12"/>
        <v>9202.3793600594072</v>
      </c>
      <c r="L51" s="46">
        <f t="shared" si="13"/>
        <v>11338.444823813743</v>
      </c>
      <c r="M51" s="44">
        <f t="shared" si="14"/>
        <v>10647.100298498108</v>
      </c>
      <c r="N51" s="45">
        <f t="shared" si="15"/>
        <v>0</v>
      </c>
      <c r="O51" s="46">
        <f t="shared" si="16"/>
        <v>0</v>
      </c>
    </row>
    <row r="52" spans="1:15" x14ac:dyDescent="0.2">
      <c r="A52" s="9">
        <v>44</v>
      </c>
      <c r="B52" s="5">
        <v>43915</v>
      </c>
      <c r="C52" s="47">
        <v>1</v>
      </c>
      <c r="D52" s="56">
        <v>-1</v>
      </c>
      <c r="E52" s="57">
        <v>-1</v>
      </c>
      <c r="F52" s="58">
        <v>-1</v>
      </c>
      <c r="G52" s="22">
        <f t="shared" si="18"/>
        <v>281395.59515156847</v>
      </c>
      <c r="H52" s="22">
        <f t="shared" si="19"/>
        <v>297543.59930858755</v>
      </c>
      <c r="I52" s="22">
        <f t="shared" si="20"/>
        <v>366609.71596997773</v>
      </c>
      <c r="J52" s="44">
        <f t="shared" si="11"/>
        <v>8702.9565510794382</v>
      </c>
      <c r="K52" s="45">
        <f t="shared" si="12"/>
        <v>9202.3793600594072</v>
      </c>
      <c r="L52" s="46">
        <f t="shared" si="13"/>
        <v>11338.444823813743</v>
      </c>
      <c r="M52" s="44">
        <f t="shared" si="14"/>
        <v>-8702.9565510794382</v>
      </c>
      <c r="N52" s="45">
        <f t="shared" si="15"/>
        <v>-9202.3793600594072</v>
      </c>
      <c r="O52" s="46">
        <f t="shared" si="16"/>
        <v>-11338.444823813743</v>
      </c>
    </row>
    <row r="53" spans="1:15" x14ac:dyDescent="0.2">
      <c r="A53" s="9">
        <v>45</v>
      </c>
      <c r="B53" s="5">
        <v>43920</v>
      </c>
      <c r="C53" s="47">
        <v>2</v>
      </c>
      <c r="D53" s="56">
        <v>1.27</v>
      </c>
      <c r="E53" s="57">
        <v>1.5</v>
      </c>
      <c r="F53" s="84">
        <v>2</v>
      </c>
      <c r="G53" s="22">
        <f t="shared" si="18"/>
        <v>292116.76732684323</v>
      </c>
      <c r="H53" s="22">
        <f t="shared" si="19"/>
        <v>310933.06127747399</v>
      </c>
      <c r="I53" s="22">
        <f t="shared" si="20"/>
        <v>388606.2989281764</v>
      </c>
      <c r="J53" s="44">
        <f t="shared" si="11"/>
        <v>8441.8678545470539</v>
      </c>
      <c r="K53" s="45">
        <f t="shared" si="12"/>
        <v>8926.3079792576264</v>
      </c>
      <c r="L53" s="46">
        <f t="shared" si="13"/>
        <v>10998.291479099331</v>
      </c>
      <c r="M53" s="44">
        <f t="shared" si="14"/>
        <v>10721.172175274758</v>
      </c>
      <c r="N53" s="45">
        <f t="shared" si="15"/>
        <v>13389.46196888644</v>
      </c>
      <c r="O53" s="46">
        <f t="shared" si="16"/>
        <v>21996.582958198662</v>
      </c>
    </row>
    <row r="54" spans="1:15" x14ac:dyDescent="0.2">
      <c r="A54" s="9">
        <v>46</v>
      </c>
      <c r="B54" s="5">
        <v>43922</v>
      </c>
      <c r="C54" s="47">
        <v>2</v>
      </c>
      <c r="D54" s="56">
        <v>1.27</v>
      </c>
      <c r="E54" s="57">
        <v>1.5</v>
      </c>
      <c r="F54" s="58">
        <v>2</v>
      </c>
      <c r="G54" s="22">
        <f t="shared" si="18"/>
        <v>303246.41616199596</v>
      </c>
      <c r="H54" s="22">
        <f t="shared" si="19"/>
        <v>324925.04903496034</v>
      </c>
      <c r="I54" s="22">
        <f t="shared" si="20"/>
        <v>411922.67686386697</v>
      </c>
      <c r="J54" s="44">
        <f t="shared" si="11"/>
        <v>8763.5030198052973</v>
      </c>
      <c r="K54" s="45">
        <f t="shared" si="12"/>
        <v>9327.9918383242184</v>
      </c>
      <c r="L54" s="46">
        <f t="shared" si="13"/>
        <v>11658.188967845292</v>
      </c>
      <c r="M54" s="44">
        <f t="shared" si="14"/>
        <v>11129.648835152728</v>
      </c>
      <c r="N54" s="45">
        <f t="shared" si="15"/>
        <v>13991.987757486328</v>
      </c>
      <c r="O54" s="46">
        <f t="shared" si="16"/>
        <v>23316.377935690583</v>
      </c>
    </row>
    <row r="55" spans="1:15" x14ac:dyDescent="0.2">
      <c r="A55" s="9">
        <v>47</v>
      </c>
      <c r="B55" s="5">
        <v>43929</v>
      </c>
      <c r="C55" s="47">
        <v>1</v>
      </c>
      <c r="D55" s="56">
        <v>-1</v>
      </c>
      <c r="E55" s="57">
        <v>-1</v>
      </c>
      <c r="F55" s="58">
        <v>-1</v>
      </c>
      <c r="G55" s="22">
        <f t="shared" si="18"/>
        <v>294149.02367713611</v>
      </c>
      <c r="H55" s="22">
        <f t="shared" si="19"/>
        <v>315177.29756391153</v>
      </c>
      <c r="I55" s="22">
        <f t="shared" si="20"/>
        <v>399564.99655795097</v>
      </c>
      <c r="J55" s="44">
        <f t="shared" si="11"/>
        <v>9097.3924848598781</v>
      </c>
      <c r="K55" s="45">
        <f t="shared" si="12"/>
        <v>9747.7514710488103</v>
      </c>
      <c r="L55" s="46">
        <f t="shared" si="13"/>
        <v>12357.680305916008</v>
      </c>
      <c r="M55" s="44">
        <f t="shared" si="14"/>
        <v>-9097.3924848598781</v>
      </c>
      <c r="N55" s="45">
        <f t="shared" si="15"/>
        <v>-9747.7514710488103</v>
      </c>
      <c r="O55" s="46">
        <f t="shared" si="16"/>
        <v>-12357.680305916008</v>
      </c>
    </row>
    <row r="56" spans="1:15" x14ac:dyDescent="0.2">
      <c r="A56" s="9">
        <v>48</v>
      </c>
      <c r="B56" s="5">
        <v>43931</v>
      </c>
      <c r="C56" s="47">
        <v>1</v>
      </c>
      <c r="D56" s="56">
        <v>-1</v>
      </c>
      <c r="E56" s="57">
        <v>-1</v>
      </c>
      <c r="F56" s="58">
        <v>-1</v>
      </c>
      <c r="G56" s="22">
        <f t="shared" si="18"/>
        <v>285324.55296682206</v>
      </c>
      <c r="H56" s="22">
        <f t="shared" si="19"/>
        <v>305721.9786369942</v>
      </c>
      <c r="I56" s="22">
        <f t="shared" si="20"/>
        <v>387578.04666121246</v>
      </c>
      <c r="J56" s="44">
        <f t="shared" si="11"/>
        <v>8824.4707103140827</v>
      </c>
      <c r="K56" s="45">
        <f t="shared" si="12"/>
        <v>9455.3189269173454</v>
      </c>
      <c r="L56" s="46">
        <f t="shared" si="13"/>
        <v>11986.949896738528</v>
      </c>
      <c r="M56" s="44">
        <f t="shared" si="14"/>
        <v>-8824.4707103140827</v>
      </c>
      <c r="N56" s="45">
        <f t="shared" si="15"/>
        <v>-9455.3189269173454</v>
      </c>
      <c r="O56" s="46">
        <f t="shared" si="16"/>
        <v>-11986.949896738528</v>
      </c>
    </row>
    <row r="57" spans="1:15" x14ac:dyDescent="0.2">
      <c r="A57" s="9">
        <v>49</v>
      </c>
      <c r="B57" s="5">
        <v>43937</v>
      </c>
      <c r="C57" s="47">
        <v>2</v>
      </c>
      <c r="D57" s="56">
        <v>1.27</v>
      </c>
      <c r="E57" s="57">
        <v>1.5</v>
      </c>
      <c r="F57" s="58">
        <v>2</v>
      </c>
      <c r="G57" s="22">
        <f t="shared" si="18"/>
        <v>296195.41843485797</v>
      </c>
      <c r="H57" s="22">
        <f t="shared" si="19"/>
        <v>319479.46767565893</v>
      </c>
      <c r="I57" s="22">
        <f t="shared" si="20"/>
        <v>410832.72946088522</v>
      </c>
      <c r="J57" s="44">
        <f t="shared" si="11"/>
        <v>8559.7365890046622</v>
      </c>
      <c r="K57" s="45">
        <f t="shared" si="12"/>
        <v>9171.6593591098263</v>
      </c>
      <c r="L57" s="46">
        <f t="shared" si="13"/>
        <v>11627.341399836374</v>
      </c>
      <c r="M57" s="44">
        <f t="shared" si="14"/>
        <v>10870.865468035921</v>
      </c>
      <c r="N57" s="45">
        <f t="shared" si="15"/>
        <v>13757.489038664738</v>
      </c>
      <c r="O57" s="46">
        <f t="shared" si="16"/>
        <v>23254.682799672748</v>
      </c>
    </row>
    <row r="58" spans="1:15" ht="15" thickBot="1" x14ac:dyDescent="0.25">
      <c r="A58" s="9">
        <v>50</v>
      </c>
      <c r="B58" s="6">
        <v>43942</v>
      </c>
      <c r="C58" s="51">
        <v>2</v>
      </c>
      <c r="D58" s="60">
        <v>1.27</v>
      </c>
      <c r="E58" s="61">
        <v>0</v>
      </c>
      <c r="F58" s="62">
        <v>0</v>
      </c>
      <c r="G58" s="22">
        <f t="shared" si="18"/>
        <v>307480.46387722605</v>
      </c>
      <c r="H58" s="22">
        <f t="shared" si="19"/>
        <v>319479.46767565893</v>
      </c>
      <c r="I58" s="22">
        <f t="shared" si="20"/>
        <v>410832.72946088522</v>
      </c>
      <c r="J58" s="44">
        <f t="shared" si="11"/>
        <v>8885.8625530457393</v>
      </c>
      <c r="K58" s="45">
        <f t="shared" si="12"/>
        <v>9584.3840302697681</v>
      </c>
      <c r="L58" s="46">
        <f t="shared" si="13"/>
        <v>12324.981883826556</v>
      </c>
      <c r="M58" s="44">
        <f t="shared" si="14"/>
        <v>11285.045442368089</v>
      </c>
      <c r="N58" s="45">
        <f t="shared" si="15"/>
        <v>0</v>
      </c>
      <c r="O58" s="46">
        <f t="shared" si="16"/>
        <v>0</v>
      </c>
    </row>
    <row r="59" spans="1:15" ht="15" thickBot="1" x14ac:dyDescent="0.25">
      <c r="A59" s="9"/>
      <c r="B59" s="96" t="s">
        <v>5</v>
      </c>
      <c r="C59" s="97"/>
      <c r="D59" s="7">
        <f>COUNTIF(D9:D58,1.27)</f>
        <v>39</v>
      </c>
      <c r="E59" s="7">
        <f>COUNTIF(E9:E58,1.5)</f>
        <v>34</v>
      </c>
      <c r="F59" s="8">
        <f>COUNTIF(F9:F58,2)</f>
        <v>30</v>
      </c>
      <c r="G59" s="69">
        <f>M59+G8</f>
        <v>307480.46387722611</v>
      </c>
      <c r="H59" s="70">
        <f>N59+H8</f>
        <v>319479.46767565876</v>
      </c>
      <c r="I59" s="71">
        <f>O59+I8</f>
        <v>410832.72946088517</v>
      </c>
      <c r="J59" s="66" t="s">
        <v>30</v>
      </c>
      <c r="K59" s="67">
        <f>B58-B9</f>
        <v>470</v>
      </c>
      <c r="L59" s="68" t="s">
        <v>31</v>
      </c>
      <c r="M59" s="80">
        <f>SUM(M9:M58)</f>
        <v>207480.46387722614</v>
      </c>
      <c r="N59" s="81">
        <f>SUM(N9:N58)</f>
        <v>219479.46767565876</v>
      </c>
      <c r="O59" s="82">
        <f>SUM(O9:O58)</f>
        <v>310832.72946088517</v>
      </c>
    </row>
    <row r="60" spans="1:15" ht="15" thickBot="1" x14ac:dyDescent="0.25">
      <c r="A60" s="9"/>
      <c r="B60" s="90" t="s">
        <v>6</v>
      </c>
      <c r="C60" s="91"/>
      <c r="D60" s="7">
        <f>COUNTIF(D9:D58,-1)</f>
        <v>11</v>
      </c>
      <c r="E60" s="7">
        <f>COUNTIF(E9:E58,-1)</f>
        <v>11</v>
      </c>
      <c r="F60" s="8">
        <f>COUNTIF(F9:F58,-1)</f>
        <v>11</v>
      </c>
      <c r="G60" s="88" t="s">
        <v>29</v>
      </c>
      <c r="H60" s="89"/>
      <c r="I60" s="95"/>
      <c r="J60" s="88" t="s">
        <v>32</v>
      </c>
      <c r="K60" s="89"/>
      <c r="L60" s="95"/>
      <c r="M60" s="9"/>
      <c r="N60" s="3"/>
      <c r="O60" s="4"/>
    </row>
    <row r="61" spans="1:15" ht="15" thickBot="1" x14ac:dyDescent="0.25">
      <c r="A61" s="9"/>
      <c r="B61" s="90" t="s">
        <v>34</v>
      </c>
      <c r="C61" s="91"/>
      <c r="D61" s="7">
        <f>COUNTIF(D9:D58,0)</f>
        <v>0</v>
      </c>
      <c r="E61" s="7">
        <f>COUNTIF(E9:E58,0)</f>
        <v>5</v>
      </c>
      <c r="F61" s="7">
        <f>COUNTIF(F9:F58,0)</f>
        <v>9</v>
      </c>
      <c r="G61" s="75">
        <f>G59/G8</f>
        <v>3.0748046387722612</v>
      </c>
      <c r="H61" s="76">
        <f t="shared" ref="H61:I61" si="21">H59/H8</f>
        <v>3.1947946767565876</v>
      </c>
      <c r="I61" s="77">
        <f>I59/I8</f>
        <v>4.108327294608852</v>
      </c>
      <c r="J61" s="64">
        <f>(G61-100%)*30/K59</f>
        <v>0.13243433864503795</v>
      </c>
      <c r="K61" s="64">
        <f>(H61-100%)*30/K59</f>
        <v>0.14009327723978218</v>
      </c>
      <c r="L61" s="65">
        <f>(I61-100%)*30/K59</f>
        <v>0.19840386986865011</v>
      </c>
      <c r="M61" s="10"/>
      <c r="N61" s="2"/>
      <c r="O61" s="11"/>
    </row>
    <row r="62" spans="1:15" ht="15" thickBot="1" x14ac:dyDescent="0.25">
      <c r="A62" s="3"/>
      <c r="B62" s="88" t="s">
        <v>4</v>
      </c>
      <c r="C62" s="89"/>
      <c r="D62" s="78">
        <f t="shared" ref="D62:E62" si="22">D59/(D59+D60+D61)</f>
        <v>0.78</v>
      </c>
      <c r="E62" s="73">
        <f t="shared" si="22"/>
        <v>0.68</v>
      </c>
      <c r="F62" s="74">
        <f>F59/(F59+F60+F61)</f>
        <v>0.6</v>
      </c>
    </row>
    <row r="64" spans="1:15" x14ac:dyDescent="0.2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62F9D-4760-B147-845C-5D912D9D8B95}">
  <dimension ref="A1:R64"/>
  <sheetViews>
    <sheetView zoomScaleNormal="100" workbookViewId="0">
      <pane xSplit="1" ySplit="8" topLeftCell="B37" activePane="bottomRight" state="frozen"/>
      <selection pane="bottomLeft" activeCell="A9" sqref="A9"/>
      <selection pane="topRight" activeCell="B1" sqref="B1"/>
      <selection pane="bottomRight" activeCell="B40" sqref="B40"/>
    </sheetView>
  </sheetViews>
  <sheetFormatPr defaultRowHeight="14.25" x14ac:dyDescent="0.2"/>
  <cols>
    <col min="1" max="1" width="4.90234375" customWidth="1"/>
    <col min="2" max="2" width="12.01171875" customWidth="1"/>
    <col min="3" max="3" width="10.6640625" customWidth="1"/>
    <col min="4" max="6" width="8.2109375" customWidth="1"/>
    <col min="7" max="7" width="9.9296875" customWidth="1"/>
    <col min="10" max="15" width="7.72265625" customWidth="1"/>
  </cols>
  <sheetData>
    <row r="1" spans="1:18" x14ac:dyDescent="0.2">
      <c r="A1" s="1" t="s">
        <v>7</v>
      </c>
      <c r="C1" t="s">
        <v>35</v>
      </c>
    </row>
    <row r="2" spans="1:18" x14ac:dyDescent="0.2">
      <c r="A2" s="1" t="s">
        <v>8</v>
      </c>
      <c r="C2" t="s">
        <v>21</v>
      </c>
    </row>
    <row r="3" spans="1:18" x14ac:dyDescent="0.2">
      <c r="A3" s="1" t="s">
        <v>10</v>
      </c>
      <c r="C3" s="29">
        <v>100000</v>
      </c>
    </row>
    <row r="4" spans="1:18" x14ac:dyDescent="0.2">
      <c r="A4" s="1" t="s">
        <v>11</v>
      </c>
      <c r="C4" s="29" t="s">
        <v>36</v>
      </c>
    </row>
    <row r="5" spans="1:18" ht="15" thickBot="1" x14ac:dyDescent="0.25">
      <c r="A5" s="1" t="s">
        <v>12</v>
      </c>
      <c r="C5" s="29" t="s">
        <v>33</v>
      </c>
    </row>
    <row r="6" spans="1:18" ht="15" thickBot="1" x14ac:dyDescent="0.2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8" t="s">
        <v>3</v>
      </c>
      <c r="H6" s="89"/>
      <c r="I6" s="95"/>
      <c r="J6" s="88" t="s">
        <v>22</v>
      </c>
      <c r="K6" s="89"/>
      <c r="L6" s="95"/>
      <c r="M6" s="88" t="s">
        <v>23</v>
      </c>
      <c r="N6" s="89"/>
      <c r="O6" s="95"/>
    </row>
    <row r="7" spans="1:18" ht="15" thickBot="1" x14ac:dyDescent="0.2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5" thickBot="1" x14ac:dyDescent="0.2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2" t="s">
        <v>22</v>
      </c>
      <c r="K8" s="93"/>
      <c r="L8" s="94"/>
      <c r="M8" s="92"/>
      <c r="N8" s="93"/>
      <c r="O8" s="94"/>
    </row>
    <row r="9" spans="1:18" x14ac:dyDescent="0.2">
      <c r="A9" s="9">
        <v>1</v>
      </c>
      <c r="B9" s="23">
        <v>43948</v>
      </c>
      <c r="C9" s="50">
        <v>2</v>
      </c>
      <c r="D9" s="54">
        <v>1.27</v>
      </c>
      <c r="E9" s="55">
        <v>1.5</v>
      </c>
      <c r="F9" s="87">
        <v>0</v>
      </c>
      <c r="G9" s="22">
        <f>IF(D9="","",G8+M9)</f>
        <v>103810</v>
      </c>
      <c r="H9" s="22">
        <f t="shared" ref="H9:I24" si="0">IF(E9="","",H8+N9)</f>
        <v>104500</v>
      </c>
      <c r="I9" s="22">
        <f t="shared" si="0"/>
        <v>100000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0</v>
      </c>
      <c r="P9" s="40"/>
      <c r="Q9" s="40"/>
      <c r="R9" s="40"/>
    </row>
    <row r="10" spans="1:18" x14ac:dyDescent="0.2">
      <c r="A10" s="9">
        <v>2</v>
      </c>
      <c r="B10" s="5">
        <v>43966</v>
      </c>
      <c r="C10" s="47">
        <v>2</v>
      </c>
      <c r="D10" s="56">
        <v>1.27</v>
      </c>
      <c r="E10" s="57">
        <v>1.5</v>
      </c>
      <c r="F10" s="85">
        <v>0</v>
      </c>
      <c r="G10" s="22">
        <f t="shared" ref="G10:I25" si="1">IF(D10="","",G9+M10)</f>
        <v>107765.16099999999</v>
      </c>
      <c r="H10" s="22">
        <f t="shared" si="0"/>
        <v>109202.5</v>
      </c>
      <c r="I10" s="22">
        <f t="shared" si="0"/>
        <v>100000</v>
      </c>
      <c r="J10" s="44">
        <f t="shared" ref="J10:L25" si="2">IF(G9="","",G9*0.03)</f>
        <v>3114.2999999999997</v>
      </c>
      <c r="K10" s="45">
        <f t="shared" si="2"/>
        <v>3135</v>
      </c>
      <c r="L10" s="46">
        <f t="shared" si="2"/>
        <v>3000</v>
      </c>
      <c r="M10" s="44">
        <f t="shared" ref="M10:O25" si="3">IF(D10="","",J10*D10)</f>
        <v>3955.1609999999996</v>
      </c>
      <c r="N10" s="45">
        <f t="shared" si="3"/>
        <v>4702.5</v>
      </c>
      <c r="O10" s="46">
        <f t="shared" si="3"/>
        <v>0</v>
      </c>
      <c r="P10" s="40"/>
      <c r="Q10" s="40"/>
      <c r="R10" s="40"/>
    </row>
    <row r="11" spans="1:18" x14ac:dyDescent="0.2">
      <c r="A11" s="9">
        <v>3</v>
      </c>
      <c r="B11" s="5">
        <v>43972</v>
      </c>
      <c r="C11" s="47">
        <v>1</v>
      </c>
      <c r="D11" s="56">
        <v>1.27</v>
      </c>
      <c r="E11" s="57">
        <v>0</v>
      </c>
      <c r="F11" s="85">
        <v>0</v>
      </c>
      <c r="G11" s="22">
        <f t="shared" si="1"/>
        <v>111871.01363409999</v>
      </c>
      <c r="H11" s="22">
        <f t="shared" si="0"/>
        <v>109202.5</v>
      </c>
      <c r="I11" s="22">
        <f t="shared" si="0"/>
        <v>100000</v>
      </c>
      <c r="J11" s="44">
        <f t="shared" si="2"/>
        <v>3232.9548299999997</v>
      </c>
      <c r="K11" s="45">
        <f t="shared" si="2"/>
        <v>3276.0749999999998</v>
      </c>
      <c r="L11" s="46">
        <f t="shared" si="2"/>
        <v>3000</v>
      </c>
      <c r="M11" s="44">
        <f t="shared" si="3"/>
        <v>4105.8526340999997</v>
      </c>
      <c r="N11" s="45">
        <f t="shared" si="3"/>
        <v>0</v>
      </c>
      <c r="O11" s="46">
        <f t="shared" si="3"/>
        <v>0</v>
      </c>
      <c r="P11" s="40"/>
      <c r="Q11" s="40"/>
      <c r="R11" s="40"/>
    </row>
    <row r="12" spans="1:18" x14ac:dyDescent="0.2">
      <c r="A12" s="9">
        <v>4</v>
      </c>
      <c r="B12" s="5">
        <v>43972</v>
      </c>
      <c r="C12" s="47">
        <v>1</v>
      </c>
      <c r="D12" s="56">
        <v>-1</v>
      </c>
      <c r="E12" s="57">
        <v>0</v>
      </c>
      <c r="F12" s="85">
        <v>0</v>
      </c>
      <c r="G12" s="22">
        <f t="shared" si="1"/>
        <v>108514.88322507699</v>
      </c>
      <c r="H12" s="22">
        <f t="shared" si="0"/>
        <v>109202.5</v>
      </c>
      <c r="I12" s="22">
        <f t="shared" si="0"/>
        <v>100000</v>
      </c>
      <c r="J12" s="44">
        <f t="shared" si="2"/>
        <v>3356.1304090229996</v>
      </c>
      <c r="K12" s="45">
        <f t="shared" si="2"/>
        <v>3276.0749999999998</v>
      </c>
      <c r="L12" s="46">
        <f t="shared" si="2"/>
        <v>3000</v>
      </c>
      <c r="M12" s="44">
        <f t="shared" si="3"/>
        <v>-3356.1304090229996</v>
      </c>
      <c r="N12" s="45">
        <f t="shared" si="3"/>
        <v>0</v>
      </c>
      <c r="O12" s="46">
        <f t="shared" si="3"/>
        <v>0</v>
      </c>
      <c r="P12" s="40"/>
      <c r="Q12" s="40"/>
      <c r="R12" s="40"/>
    </row>
    <row r="13" spans="1:18" x14ac:dyDescent="0.2">
      <c r="A13" s="9">
        <v>5</v>
      </c>
      <c r="B13" s="5">
        <v>43980</v>
      </c>
      <c r="C13" s="47">
        <v>1</v>
      </c>
      <c r="D13" s="56">
        <v>1.27</v>
      </c>
      <c r="E13" s="57">
        <v>1.5</v>
      </c>
      <c r="F13" s="84">
        <v>2</v>
      </c>
      <c r="G13" s="22">
        <f t="shared" si="1"/>
        <v>112649.30027595242</v>
      </c>
      <c r="H13" s="22">
        <f t="shared" si="0"/>
        <v>114116.6125</v>
      </c>
      <c r="I13" s="22">
        <f t="shared" si="0"/>
        <v>106000</v>
      </c>
      <c r="J13" s="44">
        <f t="shared" si="2"/>
        <v>3255.4464967523095</v>
      </c>
      <c r="K13" s="45">
        <f t="shared" si="2"/>
        <v>3276.0749999999998</v>
      </c>
      <c r="L13" s="46">
        <f t="shared" si="2"/>
        <v>3000</v>
      </c>
      <c r="M13" s="44">
        <f t="shared" si="3"/>
        <v>4134.4170508754332</v>
      </c>
      <c r="N13" s="45">
        <f t="shared" si="3"/>
        <v>4914.1124999999993</v>
      </c>
      <c r="O13" s="46">
        <f t="shared" si="3"/>
        <v>6000</v>
      </c>
      <c r="P13" s="40"/>
      <c r="Q13" s="40"/>
      <c r="R13" s="40"/>
    </row>
    <row r="14" spans="1:18" x14ac:dyDescent="0.2">
      <c r="A14" s="9">
        <v>6</v>
      </c>
      <c r="B14" s="5">
        <v>43984</v>
      </c>
      <c r="C14" s="47">
        <v>1</v>
      </c>
      <c r="D14" s="56">
        <v>1.27</v>
      </c>
      <c r="E14" s="57">
        <v>1.5</v>
      </c>
      <c r="F14" s="84">
        <v>2</v>
      </c>
      <c r="G14" s="22">
        <f t="shared" si="1"/>
        <v>116941.23861646622</v>
      </c>
      <c r="H14" s="22">
        <f t="shared" si="0"/>
        <v>119251.8600625</v>
      </c>
      <c r="I14" s="22">
        <f t="shared" si="0"/>
        <v>112360</v>
      </c>
      <c r="J14" s="44">
        <f t="shared" si="2"/>
        <v>3379.4790082785726</v>
      </c>
      <c r="K14" s="45">
        <f t="shared" si="2"/>
        <v>3423.4983750000001</v>
      </c>
      <c r="L14" s="46">
        <f t="shared" si="2"/>
        <v>3180</v>
      </c>
      <c r="M14" s="44">
        <f t="shared" si="3"/>
        <v>4291.9383405137869</v>
      </c>
      <c r="N14" s="45">
        <f t="shared" si="3"/>
        <v>5135.2475625000006</v>
      </c>
      <c r="O14" s="46">
        <f t="shared" si="3"/>
        <v>6360</v>
      </c>
      <c r="P14" s="40"/>
      <c r="Q14" s="40"/>
      <c r="R14" s="40"/>
    </row>
    <row r="15" spans="1:18" x14ac:dyDescent="0.2">
      <c r="A15" s="9">
        <v>7</v>
      </c>
      <c r="B15" s="5">
        <v>44000</v>
      </c>
      <c r="C15" s="47">
        <v>2</v>
      </c>
      <c r="D15" s="56">
        <v>-1</v>
      </c>
      <c r="E15" s="57">
        <v>0</v>
      </c>
      <c r="F15" s="85">
        <v>0</v>
      </c>
      <c r="G15" s="22">
        <f t="shared" si="1"/>
        <v>113433.00145797223</v>
      </c>
      <c r="H15" s="22">
        <f t="shared" si="0"/>
        <v>119251.8600625</v>
      </c>
      <c r="I15" s="22">
        <f t="shared" si="0"/>
        <v>112360</v>
      </c>
      <c r="J15" s="44">
        <f t="shared" si="2"/>
        <v>3508.2371584939865</v>
      </c>
      <c r="K15" s="45">
        <f t="shared" si="2"/>
        <v>3577.5558018749998</v>
      </c>
      <c r="L15" s="46">
        <f t="shared" si="2"/>
        <v>3370.7999999999997</v>
      </c>
      <c r="M15" s="44">
        <f t="shared" si="3"/>
        <v>-3508.2371584939865</v>
      </c>
      <c r="N15" s="45">
        <f t="shared" si="3"/>
        <v>0</v>
      </c>
      <c r="O15" s="46">
        <f t="shared" si="3"/>
        <v>0</v>
      </c>
      <c r="P15" s="40"/>
      <c r="Q15" s="40"/>
      <c r="R15" s="40"/>
    </row>
    <row r="16" spans="1:18" x14ac:dyDescent="0.2">
      <c r="A16" s="9">
        <v>8</v>
      </c>
      <c r="B16" s="5">
        <v>44033</v>
      </c>
      <c r="C16" s="47">
        <v>1</v>
      </c>
      <c r="D16" s="56">
        <v>1.27</v>
      </c>
      <c r="E16" s="57">
        <v>1.5</v>
      </c>
      <c r="F16" s="85">
        <v>2</v>
      </c>
      <c r="G16" s="22">
        <f t="shared" si="1"/>
        <v>117754.79881352097</v>
      </c>
      <c r="H16" s="22">
        <f t="shared" si="0"/>
        <v>124618.19376531249</v>
      </c>
      <c r="I16" s="22">
        <f t="shared" si="0"/>
        <v>119101.6</v>
      </c>
      <c r="J16" s="44">
        <f t="shared" si="2"/>
        <v>3402.990043739167</v>
      </c>
      <c r="K16" s="45">
        <f t="shared" si="2"/>
        <v>3577.5558018749998</v>
      </c>
      <c r="L16" s="46">
        <f t="shared" si="2"/>
        <v>3370.7999999999997</v>
      </c>
      <c r="M16" s="44">
        <f t="shared" si="3"/>
        <v>4321.7973555487424</v>
      </c>
      <c r="N16" s="45">
        <f t="shared" si="3"/>
        <v>5366.3337028124997</v>
      </c>
      <c r="O16" s="46">
        <f t="shared" si="3"/>
        <v>6741.5999999999995</v>
      </c>
      <c r="P16" s="40"/>
      <c r="Q16" s="40"/>
      <c r="R16" s="40"/>
    </row>
    <row r="17" spans="1:18" x14ac:dyDescent="0.2">
      <c r="A17" s="9">
        <v>9</v>
      </c>
      <c r="B17" s="5">
        <v>44048</v>
      </c>
      <c r="C17" s="47">
        <v>1</v>
      </c>
      <c r="D17" s="56">
        <v>1.27</v>
      </c>
      <c r="E17" s="57">
        <v>1.5</v>
      </c>
      <c r="F17" s="85">
        <v>2</v>
      </c>
      <c r="G17" s="22">
        <f t="shared" si="1"/>
        <v>122241.25664831612</v>
      </c>
      <c r="H17" s="22">
        <f t="shared" si="0"/>
        <v>130226.01248475155</v>
      </c>
      <c r="I17" s="22">
        <f t="shared" si="0"/>
        <v>126247.69600000001</v>
      </c>
      <c r="J17" s="44">
        <f t="shared" si="2"/>
        <v>3532.643964405629</v>
      </c>
      <c r="K17" s="45">
        <f t="shared" si="2"/>
        <v>3738.5458129593744</v>
      </c>
      <c r="L17" s="46">
        <f t="shared" si="2"/>
        <v>3573.0480000000002</v>
      </c>
      <c r="M17" s="44">
        <f t="shared" si="3"/>
        <v>4486.4578347951492</v>
      </c>
      <c r="N17" s="45">
        <f t="shared" si="3"/>
        <v>5607.8187194390612</v>
      </c>
      <c r="O17" s="46">
        <f t="shared" si="3"/>
        <v>7146.0960000000005</v>
      </c>
      <c r="P17" s="40"/>
      <c r="Q17" s="40"/>
      <c r="R17" s="40"/>
    </row>
    <row r="18" spans="1:18" x14ac:dyDescent="0.2">
      <c r="A18" s="9">
        <v>10</v>
      </c>
      <c r="B18" s="5">
        <v>44057</v>
      </c>
      <c r="C18" s="47">
        <v>1</v>
      </c>
      <c r="D18" s="56">
        <v>-1</v>
      </c>
      <c r="E18" s="57">
        <v>0</v>
      </c>
      <c r="F18" s="85">
        <v>0</v>
      </c>
      <c r="G18" s="22">
        <f t="shared" si="1"/>
        <v>118574.01894886664</v>
      </c>
      <c r="H18" s="22">
        <f t="shared" si="0"/>
        <v>130226.01248475155</v>
      </c>
      <c r="I18" s="22">
        <f t="shared" si="0"/>
        <v>126247.69600000001</v>
      </c>
      <c r="J18" s="44">
        <f t="shared" si="2"/>
        <v>3667.2376994494834</v>
      </c>
      <c r="K18" s="45">
        <f t="shared" si="2"/>
        <v>3906.7803745425463</v>
      </c>
      <c r="L18" s="46">
        <f t="shared" si="2"/>
        <v>3787.4308800000003</v>
      </c>
      <c r="M18" s="44">
        <f t="shared" si="3"/>
        <v>-3667.2376994494834</v>
      </c>
      <c r="N18" s="45">
        <f t="shared" si="3"/>
        <v>0</v>
      </c>
      <c r="O18" s="46">
        <f t="shared" si="3"/>
        <v>0</v>
      </c>
      <c r="P18" s="40"/>
      <c r="Q18" s="40"/>
      <c r="R18" s="40"/>
    </row>
    <row r="19" spans="1:18" x14ac:dyDescent="0.2">
      <c r="A19" s="9">
        <v>11</v>
      </c>
      <c r="B19" s="5">
        <v>44062</v>
      </c>
      <c r="C19" s="47">
        <v>2</v>
      </c>
      <c r="D19" s="56">
        <v>1.27</v>
      </c>
      <c r="E19" s="57">
        <v>1.5</v>
      </c>
      <c r="F19" s="85">
        <v>0</v>
      </c>
      <c r="G19" s="22">
        <f t="shared" si="1"/>
        <v>123091.68907081845</v>
      </c>
      <c r="H19" s="22">
        <f t="shared" si="0"/>
        <v>136086.18304656536</v>
      </c>
      <c r="I19" s="22">
        <f t="shared" si="0"/>
        <v>126247.69600000001</v>
      </c>
      <c r="J19" s="44">
        <f t="shared" si="2"/>
        <v>3557.2205684659989</v>
      </c>
      <c r="K19" s="45">
        <f t="shared" si="2"/>
        <v>3906.7803745425463</v>
      </c>
      <c r="L19" s="46">
        <f t="shared" si="2"/>
        <v>3787.4308800000003</v>
      </c>
      <c r="M19" s="44">
        <f t="shared" si="3"/>
        <v>4517.6701219518191</v>
      </c>
      <c r="N19" s="45">
        <f t="shared" si="3"/>
        <v>5860.1705618138194</v>
      </c>
      <c r="O19" s="46">
        <f t="shared" si="3"/>
        <v>0</v>
      </c>
      <c r="P19" s="40"/>
      <c r="Q19" s="40"/>
      <c r="R19" s="40"/>
    </row>
    <row r="20" spans="1:18" x14ac:dyDescent="0.2">
      <c r="A20" s="9">
        <v>12</v>
      </c>
      <c r="B20" s="5">
        <v>44064</v>
      </c>
      <c r="C20" s="47">
        <v>2</v>
      </c>
      <c r="D20" s="56">
        <v>1.27</v>
      </c>
      <c r="E20" s="57">
        <v>1.5</v>
      </c>
      <c r="F20" s="85">
        <v>2</v>
      </c>
      <c r="G20" s="22">
        <f t="shared" si="1"/>
        <v>127781.48242441664</v>
      </c>
      <c r="H20" s="22">
        <f t="shared" si="0"/>
        <v>142210.06128366079</v>
      </c>
      <c r="I20" s="22">
        <f t="shared" si="0"/>
        <v>133822.55776000003</v>
      </c>
      <c r="J20" s="44">
        <f t="shared" si="2"/>
        <v>3692.7506721245536</v>
      </c>
      <c r="K20" s="45">
        <f t="shared" si="2"/>
        <v>4082.5854913969606</v>
      </c>
      <c r="L20" s="46">
        <f t="shared" si="2"/>
        <v>3787.4308800000003</v>
      </c>
      <c r="M20" s="44">
        <f t="shared" si="3"/>
        <v>4689.7933535981829</v>
      </c>
      <c r="N20" s="45">
        <f t="shared" si="3"/>
        <v>6123.8782370954414</v>
      </c>
      <c r="O20" s="46">
        <f t="shared" si="3"/>
        <v>7574.8617600000007</v>
      </c>
      <c r="P20" s="40"/>
      <c r="Q20" s="40"/>
      <c r="R20" s="40"/>
    </row>
    <row r="21" spans="1:18" x14ac:dyDescent="0.2">
      <c r="A21" s="9">
        <v>13</v>
      </c>
      <c r="B21" s="5">
        <v>44070</v>
      </c>
      <c r="C21" s="47">
        <v>1</v>
      </c>
      <c r="D21" s="56">
        <v>1.27</v>
      </c>
      <c r="E21" s="57">
        <v>1.5</v>
      </c>
      <c r="F21" s="85">
        <v>2</v>
      </c>
      <c r="G21" s="22">
        <f t="shared" si="1"/>
        <v>132649.9569047869</v>
      </c>
      <c r="H21" s="22">
        <f t="shared" si="0"/>
        <v>148609.51404142551</v>
      </c>
      <c r="I21" s="22">
        <f t="shared" si="0"/>
        <v>141851.91122560002</v>
      </c>
      <c r="J21" s="44">
        <f t="shared" si="2"/>
        <v>3833.444472732499</v>
      </c>
      <c r="K21" s="45">
        <f t="shared" si="2"/>
        <v>4266.3018385098239</v>
      </c>
      <c r="L21" s="46">
        <f t="shared" si="2"/>
        <v>4014.6767328000005</v>
      </c>
      <c r="M21" s="44">
        <f t="shared" si="3"/>
        <v>4868.4744803702733</v>
      </c>
      <c r="N21" s="45">
        <f t="shared" si="3"/>
        <v>6399.4527577647359</v>
      </c>
      <c r="O21" s="46">
        <f t="shared" si="3"/>
        <v>8029.3534656000011</v>
      </c>
      <c r="P21" s="40"/>
      <c r="Q21" s="40"/>
      <c r="R21" s="40"/>
    </row>
    <row r="22" spans="1:18" x14ac:dyDescent="0.2">
      <c r="A22" s="9">
        <v>14</v>
      </c>
      <c r="B22" s="5">
        <v>44078</v>
      </c>
      <c r="C22" s="47">
        <v>2</v>
      </c>
      <c r="D22" s="56">
        <v>1.27</v>
      </c>
      <c r="E22" s="57">
        <v>1.5</v>
      </c>
      <c r="F22" s="84">
        <v>2</v>
      </c>
      <c r="G22" s="22">
        <f t="shared" si="1"/>
        <v>137703.92026285929</v>
      </c>
      <c r="H22" s="22">
        <f t="shared" si="0"/>
        <v>155296.94217328966</v>
      </c>
      <c r="I22" s="22">
        <f t="shared" si="0"/>
        <v>150363.02589913603</v>
      </c>
      <c r="J22" s="44">
        <f t="shared" si="2"/>
        <v>3979.4987071436067</v>
      </c>
      <c r="K22" s="45">
        <f t="shared" si="2"/>
        <v>4458.2854212427656</v>
      </c>
      <c r="L22" s="46">
        <f t="shared" si="2"/>
        <v>4255.5573367680008</v>
      </c>
      <c r="M22" s="44">
        <f t="shared" si="3"/>
        <v>5053.9633580723803</v>
      </c>
      <c r="N22" s="45">
        <f t="shared" si="3"/>
        <v>6687.4281318641479</v>
      </c>
      <c r="O22" s="46">
        <f t="shared" si="3"/>
        <v>8511.1146735360016</v>
      </c>
      <c r="P22" s="40"/>
      <c r="Q22" s="40"/>
      <c r="R22" s="40"/>
    </row>
    <row r="23" spans="1:18" x14ac:dyDescent="0.2">
      <c r="A23" s="9">
        <v>15</v>
      </c>
      <c r="B23" s="5">
        <v>44097</v>
      </c>
      <c r="C23" s="47">
        <v>2</v>
      </c>
      <c r="D23" s="56">
        <v>-1</v>
      </c>
      <c r="E23" s="57">
        <v>-1</v>
      </c>
      <c r="F23" s="85">
        <v>-1</v>
      </c>
      <c r="G23" s="22">
        <f t="shared" si="1"/>
        <v>133572.80265497352</v>
      </c>
      <c r="H23" s="22">
        <f t="shared" si="0"/>
        <v>150638.03390809096</v>
      </c>
      <c r="I23" s="22">
        <f t="shared" si="0"/>
        <v>145852.13512216194</v>
      </c>
      <c r="J23" s="44">
        <f t="shared" si="2"/>
        <v>4131.1176078857789</v>
      </c>
      <c r="K23" s="45">
        <f t="shared" si="2"/>
        <v>4658.9082651986892</v>
      </c>
      <c r="L23" s="46">
        <f t="shared" si="2"/>
        <v>4510.8907769740808</v>
      </c>
      <c r="M23" s="44">
        <f t="shared" si="3"/>
        <v>-4131.1176078857789</v>
      </c>
      <c r="N23" s="45">
        <f t="shared" si="3"/>
        <v>-4658.9082651986892</v>
      </c>
      <c r="O23" s="46">
        <f t="shared" si="3"/>
        <v>-4510.8907769740808</v>
      </c>
      <c r="P23" s="40"/>
      <c r="Q23" s="40"/>
      <c r="R23" s="40"/>
    </row>
    <row r="24" spans="1:18" x14ac:dyDescent="0.2">
      <c r="A24" s="9">
        <v>16</v>
      </c>
      <c r="B24" s="5">
        <v>44113</v>
      </c>
      <c r="C24" s="47">
        <v>1</v>
      </c>
      <c r="D24" s="56">
        <v>1.27</v>
      </c>
      <c r="E24" s="57">
        <v>1.5</v>
      </c>
      <c r="F24" s="85">
        <v>0</v>
      </c>
      <c r="G24" s="22">
        <f t="shared" si="1"/>
        <v>138661.92643612801</v>
      </c>
      <c r="H24" s="22">
        <f t="shared" si="0"/>
        <v>157416.74543395505</v>
      </c>
      <c r="I24" s="22">
        <f t="shared" si="0"/>
        <v>145852.13512216194</v>
      </c>
      <c r="J24" s="44">
        <f t="shared" si="2"/>
        <v>4007.1840796492056</v>
      </c>
      <c r="K24" s="45">
        <f t="shared" si="2"/>
        <v>4519.1410172427286</v>
      </c>
      <c r="L24" s="46">
        <f t="shared" si="2"/>
        <v>4375.564053664858</v>
      </c>
      <c r="M24" s="44">
        <f t="shared" si="3"/>
        <v>5089.1237811544916</v>
      </c>
      <c r="N24" s="45">
        <f t="shared" si="3"/>
        <v>6778.7115258640933</v>
      </c>
      <c r="O24" s="46">
        <f t="shared" si="3"/>
        <v>0</v>
      </c>
      <c r="P24" s="40"/>
      <c r="Q24" s="40"/>
      <c r="R24" s="40"/>
    </row>
    <row r="25" spans="1:18" x14ac:dyDescent="0.2">
      <c r="A25" s="9">
        <v>17</v>
      </c>
      <c r="B25" s="5">
        <v>44117</v>
      </c>
      <c r="C25" s="47">
        <v>2</v>
      </c>
      <c r="D25" s="56">
        <v>1.27</v>
      </c>
      <c r="E25" s="57">
        <v>0</v>
      </c>
      <c r="F25" s="85">
        <v>0</v>
      </c>
      <c r="G25" s="22">
        <f t="shared" si="1"/>
        <v>143944.94583334448</v>
      </c>
      <c r="H25" s="22">
        <f t="shared" si="1"/>
        <v>157416.74543395505</v>
      </c>
      <c r="I25" s="22">
        <f t="shared" si="1"/>
        <v>145852.13512216194</v>
      </c>
      <c r="J25" s="44">
        <f t="shared" si="2"/>
        <v>4159.8577930838401</v>
      </c>
      <c r="K25" s="45">
        <f t="shared" si="2"/>
        <v>4722.5023630186515</v>
      </c>
      <c r="L25" s="46">
        <f t="shared" si="2"/>
        <v>4375.564053664858</v>
      </c>
      <c r="M25" s="44">
        <f t="shared" si="3"/>
        <v>5283.019397216477</v>
      </c>
      <c r="N25" s="45">
        <f t="shared" si="3"/>
        <v>0</v>
      </c>
      <c r="O25" s="46">
        <f t="shared" si="3"/>
        <v>0</v>
      </c>
      <c r="P25" s="40"/>
      <c r="Q25" s="40"/>
      <c r="R25" s="40"/>
    </row>
    <row r="26" spans="1:18" x14ac:dyDescent="0.2">
      <c r="A26" s="9">
        <v>18</v>
      </c>
      <c r="B26" s="5">
        <v>44127</v>
      </c>
      <c r="C26" s="47">
        <v>2</v>
      </c>
      <c r="D26" s="56">
        <v>1.27</v>
      </c>
      <c r="E26" s="57">
        <v>1.5</v>
      </c>
      <c r="F26" s="85">
        <v>2</v>
      </c>
      <c r="G26" s="22">
        <f t="shared" ref="G26:I41" si="4">IF(D26="","",G25+M26)</f>
        <v>149429.24826959491</v>
      </c>
      <c r="H26" s="22">
        <f t="shared" si="4"/>
        <v>164500.49897848302</v>
      </c>
      <c r="I26" s="22">
        <f t="shared" si="4"/>
        <v>154603.26322949165</v>
      </c>
      <c r="J26" s="44">
        <f t="shared" ref="J26:L71" si="5">IF(G25="","",G25*0.03)</f>
        <v>4318.3483750003343</v>
      </c>
      <c r="K26" s="45">
        <f t="shared" si="5"/>
        <v>4722.5023630186515</v>
      </c>
      <c r="L26" s="46">
        <f t="shared" si="5"/>
        <v>4375.564053664858</v>
      </c>
      <c r="M26" s="44">
        <f t="shared" ref="M26:O71" si="6">IF(D26="","",J26*D26)</f>
        <v>5484.3024362504248</v>
      </c>
      <c r="N26" s="45">
        <f t="shared" si="6"/>
        <v>7083.7535445279773</v>
      </c>
      <c r="O26" s="46">
        <f t="shared" si="6"/>
        <v>8751.1281073297159</v>
      </c>
      <c r="P26" s="40"/>
      <c r="Q26" s="40"/>
      <c r="R26" s="40"/>
    </row>
    <row r="27" spans="1:18" x14ac:dyDescent="0.2">
      <c r="A27" s="9">
        <v>19</v>
      </c>
      <c r="B27" s="5">
        <v>44133</v>
      </c>
      <c r="C27" s="47">
        <v>2</v>
      </c>
      <c r="D27" s="56">
        <v>-1</v>
      </c>
      <c r="E27" s="57">
        <v>-1</v>
      </c>
      <c r="F27" s="85">
        <v>-1</v>
      </c>
      <c r="G27" s="22">
        <f t="shared" si="4"/>
        <v>144946.37082150707</v>
      </c>
      <c r="H27" s="22">
        <f t="shared" si="4"/>
        <v>159565.48400912853</v>
      </c>
      <c r="I27" s="22">
        <f t="shared" si="4"/>
        <v>149965.16533260691</v>
      </c>
      <c r="J27" s="44">
        <f t="shared" si="5"/>
        <v>4482.8774480878474</v>
      </c>
      <c r="K27" s="45">
        <f t="shared" si="5"/>
        <v>4935.0149693544909</v>
      </c>
      <c r="L27" s="46">
        <f t="shared" si="5"/>
        <v>4638.0978968847494</v>
      </c>
      <c r="M27" s="44">
        <f t="shared" si="6"/>
        <v>-4482.8774480878474</v>
      </c>
      <c r="N27" s="45">
        <f t="shared" si="6"/>
        <v>-4935.0149693544909</v>
      </c>
      <c r="O27" s="46">
        <f t="shared" si="6"/>
        <v>-4638.0978968847494</v>
      </c>
      <c r="P27" s="40"/>
      <c r="Q27" s="40"/>
      <c r="R27" s="40"/>
    </row>
    <row r="28" spans="1:18" x14ac:dyDescent="0.2">
      <c r="A28" s="9">
        <v>20</v>
      </c>
      <c r="B28" s="5">
        <v>44153</v>
      </c>
      <c r="C28" s="47">
        <v>2</v>
      </c>
      <c r="D28" s="56">
        <v>1.24</v>
      </c>
      <c r="E28" s="57">
        <v>1.5</v>
      </c>
      <c r="F28" s="85">
        <v>0</v>
      </c>
      <c r="G28" s="22">
        <f t="shared" si="4"/>
        <v>150338.37581606713</v>
      </c>
      <c r="H28" s="22">
        <f t="shared" si="4"/>
        <v>166745.9307895393</v>
      </c>
      <c r="I28" s="22">
        <f t="shared" si="4"/>
        <v>149965.16533260691</v>
      </c>
      <c r="J28" s="44">
        <f t="shared" si="5"/>
        <v>4348.3911246452117</v>
      </c>
      <c r="K28" s="45">
        <f t="shared" si="5"/>
        <v>4786.9645202738557</v>
      </c>
      <c r="L28" s="46">
        <f t="shared" si="5"/>
        <v>4498.9549599782067</v>
      </c>
      <c r="M28" s="44">
        <f t="shared" si="6"/>
        <v>5392.0049945600622</v>
      </c>
      <c r="N28" s="45">
        <f t="shared" si="6"/>
        <v>7180.4467804107835</v>
      </c>
      <c r="O28" s="46">
        <f t="shared" si="6"/>
        <v>0</v>
      </c>
      <c r="P28" s="40"/>
      <c r="Q28" s="40"/>
      <c r="R28" s="40"/>
    </row>
    <row r="29" spans="1:18" x14ac:dyDescent="0.2">
      <c r="A29" s="9">
        <v>21</v>
      </c>
      <c r="B29" s="5">
        <v>44166</v>
      </c>
      <c r="C29" s="47">
        <v>1</v>
      </c>
      <c r="D29" s="56">
        <v>1.27</v>
      </c>
      <c r="E29" s="57">
        <v>1.5</v>
      </c>
      <c r="F29" s="84">
        <v>2</v>
      </c>
      <c r="G29" s="22">
        <f t="shared" si="4"/>
        <v>156066.26793465929</v>
      </c>
      <c r="H29" s="22">
        <f t="shared" si="4"/>
        <v>174249.49767506856</v>
      </c>
      <c r="I29" s="22">
        <f t="shared" si="4"/>
        <v>158963.07525256331</v>
      </c>
      <c r="J29" s="44">
        <f t="shared" si="5"/>
        <v>4510.1512744820138</v>
      </c>
      <c r="K29" s="45">
        <f t="shared" si="5"/>
        <v>5002.3779236861792</v>
      </c>
      <c r="L29" s="46">
        <f t="shared" si="5"/>
        <v>4498.9549599782067</v>
      </c>
      <c r="M29" s="44">
        <f t="shared" si="6"/>
        <v>5727.8921185921572</v>
      </c>
      <c r="N29" s="45">
        <f t="shared" si="6"/>
        <v>7503.5668855292688</v>
      </c>
      <c r="O29" s="46">
        <f t="shared" si="6"/>
        <v>8997.9099199564134</v>
      </c>
      <c r="P29" s="40"/>
      <c r="Q29" s="40"/>
      <c r="R29" s="40"/>
    </row>
    <row r="30" spans="1:18" x14ac:dyDescent="0.2">
      <c r="A30" s="9">
        <v>22</v>
      </c>
      <c r="B30" s="5">
        <v>44193</v>
      </c>
      <c r="C30" s="47">
        <v>1</v>
      </c>
      <c r="D30" s="56">
        <v>-1</v>
      </c>
      <c r="E30" s="57">
        <v>-1</v>
      </c>
      <c r="F30" s="85">
        <v>-1</v>
      </c>
      <c r="G30" s="22">
        <f t="shared" si="4"/>
        <v>151384.27989661953</v>
      </c>
      <c r="H30" s="22">
        <f t="shared" si="4"/>
        <v>169022.01274481651</v>
      </c>
      <c r="I30" s="22">
        <f t="shared" si="4"/>
        <v>154194.18299498642</v>
      </c>
      <c r="J30" s="44">
        <f t="shared" si="5"/>
        <v>4681.988038039779</v>
      </c>
      <c r="K30" s="45">
        <f t="shared" si="5"/>
        <v>5227.484930252057</v>
      </c>
      <c r="L30" s="46">
        <f t="shared" si="5"/>
        <v>4768.8922575768993</v>
      </c>
      <c r="M30" s="44">
        <f t="shared" si="6"/>
        <v>-4681.988038039779</v>
      </c>
      <c r="N30" s="45">
        <f t="shared" si="6"/>
        <v>-5227.484930252057</v>
      </c>
      <c r="O30" s="46">
        <f t="shared" si="6"/>
        <v>-4768.8922575768993</v>
      </c>
      <c r="P30" s="40"/>
      <c r="Q30" s="40"/>
      <c r="R30" s="40"/>
    </row>
    <row r="31" spans="1:18" x14ac:dyDescent="0.2">
      <c r="A31" s="9">
        <v>23</v>
      </c>
      <c r="B31" s="5">
        <v>44217</v>
      </c>
      <c r="C31" s="47">
        <v>1</v>
      </c>
      <c r="D31" s="56">
        <v>1.27</v>
      </c>
      <c r="E31" s="57">
        <v>1.5</v>
      </c>
      <c r="F31" s="84">
        <v>2</v>
      </c>
      <c r="G31" s="22">
        <f t="shared" si="4"/>
        <v>157152.02096068073</v>
      </c>
      <c r="H31" s="22">
        <f t="shared" si="4"/>
        <v>176628.00331833327</v>
      </c>
      <c r="I31" s="22">
        <f t="shared" si="4"/>
        <v>163445.83397468561</v>
      </c>
      <c r="J31" s="44">
        <f t="shared" si="5"/>
        <v>4541.5283968985859</v>
      </c>
      <c r="K31" s="45">
        <f t="shared" si="5"/>
        <v>5070.6603823444957</v>
      </c>
      <c r="L31" s="46">
        <f t="shared" si="5"/>
        <v>4625.8254898495925</v>
      </c>
      <c r="M31" s="44">
        <f t="shared" si="6"/>
        <v>5767.7410640612043</v>
      </c>
      <c r="N31" s="45">
        <f t="shared" si="6"/>
        <v>7605.9905735167431</v>
      </c>
      <c r="O31" s="46">
        <f t="shared" si="6"/>
        <v>9251.650979699185</v>
      </c>
      <c r="P31" s="40"/>
      <c r="Q31" s="40"/>
      <c r="R31" s="40"/>
    </row>
    <row r="32" spans="1:18" x14ac:dyDescent="0.2">
      <c r="A32" s="9">
        <v>24</v>
      </c>
      <c r="B32" s="5">
        <v>44224</v>
      </c>
      <c r="C32" s="47">
        <v>1</v>
      </c>
      <c r="D32" s="56">
        <v>1.27</v>
      </c>
      <c r="E32" s="57">
        <v>1.5</v>
      </c>
      <c r="F32" s="85">
        <v>2</v>
      </c>
      <c r="G32" s="22">
        <f t="shared" si="4"/>
        <v>163139.51295928267</v>
      </c>
      <c r="H32" s="22">
        <f t="shared" si="4"/>
        <v>184576.26346765825</v>
      </c>
      <c r="I32" s="22">
        <f t="shared" si="4"/>
        <v>173252.58401316675</v>
      </c>
      <c r="J32" s="44">
        <f t="shared" si="5"/>
        <v>4714.5606288204217</v>
      </c>
      <c r="K32" s="45">
        <f t="shared" si="5"/>
        <v>5298.8400995499978</v>
      </c>
      <c r="L32" s="46">
        <f t="shared" si="5"/>
        <v>4903.3750192405678</v>
      </c>
      <c r="M32" s="44">
        <f t="shared" si="6"/>
        <v>5987.4919986019358</v>
      </c>
      <c r="N32" s="45">
        <f t="shared" si="6"/>
        <v>7948.2601493249967</v>
      </c>
      <c r="O32" s="46">
        <f t="shared" si="6"/>
        <v>9806.7500384811356</v>
      </c>
      <c r="P32" s="40"/>
      <c r="Q32" s="40"/>
      <c r="R32" s="40"/>
    </row>
    <row r="33" spans="1:18" x14ac:dyDescent="0.2">
      <c r="A33" s="9">
        <v>25</v>
      </c>
      <c r="B33" s="5">
        <v>44284</v>
      </c>
      <c r="C33" s="47">
        <v>1</v>
      </c>
      <c r="D33" s="56">
        <v>1.27</v>
      </c>
      <c r="E33" s="57">
        <v>1.5</v>
      </c>
      <c r="F33" s="84">
        <v>2</v>
      </c>
      <c r="G33" s="22">
        <f t="shared" si="4"/>
        <v>169355.12840303133</v>
      </c>
      <c r="H33" s="22">
        <f t="shared" si="4"/>
        <v>192882.19532370288</v>
      </c>
      <c r="I33" s="22">
        <f t="shared" si="4"/>
        <v>183647.73905395676</v>
      </c>
      <c r="J33" s="44">
        <f t="shared" si="5"/>
        <v>4894.18538877848</v>
      </c>
      <c r="K33" s="45">
        <f t="shared" si="5"/>
        <v>5537.2879040297476</v>
      </c>
      <c r="L33" s="46">
        <f t="shared" si="5"/>
        <v>5197.5775203950025</v>
      </c>
      <c r="M33" s="44">
        <f t="shared" si="6"/>
        <v>6215.6154437486693</v>
      </c>
      <c r="N33" s="45">
        <f t="shared" si="6"/>
        <v>8305.9318560446209</v>
      </c>
      <c r="O33" s="46">
        <f t="shared" si="6"/>
        <v>10395.155040790005</v>
      </c>
      <c r="P33" s="40"/>
      <c r="Q33" s="40"/>
      <c r="R33" s="40"/>
    </row>
    <row r="34" spans="1:18" x14ac:dyDescent="0.2">
      <c r="A34" s="9">
        <v>26</v>
      </c>
      <c r="B34" s="5">
        <v>44293</v>
      </c>
      <c r="C34" s="47">
        <v>1</v>
      </c>
      <c r="D34" s="56">
        <v>-1</v>
      </c>
      <c r="E34" s="57">
        <v>-1</v>
      </c>
      <c r="F34" s="85">
        <v>-1</v>
      </c>
      <c r="G34" s="22">
        <f t="shared" si="4"/>
        <v>164274.47455094039</v>
      </c>
      <c r="H34" s="22">
        <f t="shared" si="4"/>
        <v>187095.7294639918</v>
      </c>
      <c r="I34" s="22">
        <f t="shared" si="4"/>
        <v>178138.30688233805</v>
      </c>
      <c r="J34" s="44">
        <f t="shared" si="5"/>
        <v>5080.6538520909398</v>
      </c>
      <c r="K34" s="45">
        <f t="shared" si="5"/>
        <v>5786.4658597110865</v>
      </c>
      <c r="L34" s="46">
        <f t="shared" si="5"/>
        <v>5509.4321716187023</v>
      </c>
      <c r="M34" s="44">
        <f t="shared" si="6"/>
        <v>-5080.6538520909398</v>
      </c>
      <c r="N34" s="45">
        <f t="shared" si="6"/>
        <v>-5786.4658597110865</v>
      </c>
      <c r="O34" s="46">
        <f t="shared" si="6"/>
        <v>-5509.4321716187023</v>
      </c>
      <c r="P34" s="40"/>
      <c r="Q34" s="40"/>
      <c r="R34" s="40"/>
    </row>
    <row r="35" spans="1:18" x14ac:dyDescent="0.2">
      <c r="A35" s="9">
        <v>27</v>
      </c>
      <c r="B35" s="5">
        <v>44308</v>
      </c>
      <c r="C35" s="47">
        <v>2</v>
      </c>
      <c r="D35" s="56">
        <v>-1</v>
      </c>
      <c r="E35" s="57">
        <v>-1</v>
      </c>
      <c r="F35" s="85">
        <v>-1</v>
      </c>
      <c r="G35" s="22">
        <f t="shared" si="4"/>
        <v>159346.24031441216</v>
      </c>
      <c r="H35" s="22">
        <f t="shared" si="4"/>
        <v>181482.85758007204</v>
      </c>
      <c r="I35" s="22">
        <f t="shared" si="4"/>
        <v>172794.1576758679</v>
      </c>
      <c r="J35" s="44">
        <f t="shared" si="5"/>
        <v>4928.2342365282111</v>
      </c>
      <c r="K35" s="45">
        <f t="shared" si="5"/>
        <v>5612.8718839197536</v>
      </c>
      <c r="L35" s="46">
        <f t="shared" si="5"/>
        <v>5344.1492064701415</v>
      </c>
      <c r="M35" s="44">
        <f t="shared" si="6"/>
        <v>-4928.2342365282111</v>
      </c>
      <c r="N35" s="45">
        <f t="shared" si="6"/>
        <v>-5612.8718839197536</v>
      </c>
      <c r="O35" s="46">
        <f t="shared" si="6"/>
        <v>-5344.1492064701415</v>
      </c>
      <c r="P35" s="40"/>
      <c r="Q35" s="40"/>
      <c r="R35" s="40"/>
    </row>
    <row r="36" spans="1:18" x14ac:dyDescent="0.2">
      <c r="A36" s="9">
        <v>28</v>
      </c>
      <c r="B36" s="5">
        <v>44320</v>
      </c>
      <c r="C36" s="47">
        <v>2</v>
      </c>
      <c r="D36" s="56">
        <v>-1</v>
      </c>
      <c r="E36" s="57">
        <v>-1</v>
      </c>
      <c r="F36" s="85">
        <v>-1</v>
      </c>
      <c r="G36" s="22">
        <f t="shared" si="4"/>
        <v>154565.85310497979</v>
      </c>
      <c r="H36" s="22">
        <f t="shared" si="4"/>
        <v>176038.37185266989</v>
      </c>
      <c r="I36" s="22">
        <f t="shared" si="4"/>
        <v>167610.33294559186</v>
      </c>
      <c r="J36" s="44">
        <f t="shared" si="5"/>
        <v>4780.3872094323651</v>
      </c>
      <c r="K36" s="45">
        <f t="shared" si="5"/>
        <v>5444.4857274021615</v>
      </c>
      <c r="L36" s="46">
        <f t="shared" si="5"/>
        <v>5183.8247302760365</v>
      </c>
      <c r="M36" s="44">
        <f t="shared" si="6"/>
        <v>-4780.3872094323651</v>
      </c>
      <c r="N36" s="45">
        <f t="shared" si="6"/>
        <v>-5444.4857274021615</v>
      </c>
      <c r="O36" s="46">
        <f t="shared" si="6"/>
        <v>-5183.8247302760365</v>
      </c>
      <c r="P36" s="40"/>
      <c r="Q36" s="40"/>
      <c r="R36" s="40"/>
    </row>
    <row r="37" spans="1:18" x14ac:dyDescent="0.2">
      <c r="A37" s="9">
        <v>29</v>
      </c>
      <c r="B37" s="5">
        <v>44323</v>
      </c>
      <c r="C37" s="47">
        <v>1</v>
      </c>
      <c r="D37" s="56">
        <v>1.27</v>
      </c>
      <c r="E37" s="57">
        <v>1.5</v>
      </c>
      <c r="F37" s="85">
        <v>2</v>
      </c>
      <c r="G37" s="22">
        <f t="shared" si="4"/>
        <v>160454.81210827953</v>
      </c>
      <c r="H37" s="22">
        <f t="shared" si="4"/>
        <v>183960.09858604003</v>
      </c>
      <c r="I37" s="22">
        <f t="shared" si="4"/>
        <v>177666.95292232736</v>
      </c>
      <c r="J37" s="44">
        <f t="shared" si="5"/>
        <v>4636.9755931493937</v>
      </c>
      <c r="K37" s="45">
        <f t="shared" si="5"/>
        <v>5281.1511555800962</v>
      </c>
      <c r="L37" s="46">
        <f t="shared" si="5"/>
        <v>5028.309988367756</v>
      </c>
      <c r="M37" s="44">
        <f t="shared" si="6"/>
        <v>5888.9590032997303</v>
      </c>
      <c r="N37" s="45">
        <f t="shared" si="6"/>
        <v>7921.7267333701438</v>
      </c>
      <c r="O37" s="46">
        <f t="shared" si="6"/>
        <v>10056.619976735512</v>
      </c>
      <c r="P37" s="40"/>
      <c r="Q37" s="40"/>
      <c r="R37" s="40"/>
    </row>
    <row r="38" spans="1:18" x14ac:dyDescent="0.2">
      <c r="A38" s="9">
        <v>30</v>
      </c>
      <c r="B38" s="5">
        <v>44375</v>
      </c>
      <c r="C38" s="47">
        <v>2</v>
      </c>
      <c r="D38" s="56">
        <v>1.27</v>
      </c>
      <c r="E38" s="57">
        <v>1.5</v>
      </c>
      <c r="F38" s="85">
        <v>0</v>
      </c>
      <c r="G38" s="22">
        <f t="shared" si="4"/>
        <v>166568.14044960498</v>
      </c>
      <c r="H38" s="22">
        <f t="shared" si="4"/>
        <v>192238.30302241183</v>
      </c>
      <c r="I38" s="22">
        <f t="shared" si="4"/>
        <v>177666.95292232736</v>
      </c>
      <c r="J38" s="44">
        <f t="shared" si="5"/>
        <v>4813.6443632483852</v>
      </c>
      <c r="K38" s="45">
        <f t="shared" si="5"/>
        <v>5518.8029575812006</v>
      </c>
      <c r="L38" s="46">
        <f t="shared" si="5"/>
        <v>5330.0085876698204</v>
      </c>
      <c r="M38" s="44">
        <f t="shared" si="6"/>
        <v>6113.3283413254494</v>
      </c>
      <c r="N38" s="45">
        <f t="shared" si="6"/>
        <v>8278.2044363718014</v>
      </c>
      <c r="O38" s="46">
        <f t="shared" si="6"/>
        <v>0</v>
      </c>
      <c r="P38" s="40"/>
      <c r="Q38" s="40"/>
      <c r="R38" s="40"/>
    </row>
    <row r="39" spans="1:18" x14ac:dyDescent="0.2">
      <c r="A39" s="9">
        <v>31</v>
      </c>
      <c r="B39" s="5">
        <v>44383</v>
      </c>
      <c r="C39" s="47">
        <v>2</v>
      </c>
      <c r="D39" s="56">
        <v>1.27</v>
      </c>
      <c r="E39" s="59">
        <v>1.5</v>
      </c>
      <c r="F39" s="84">
        <v>2</v>
      </c>
      <c r="G39" s="22">
        <f t="shared" si="4"/>
        <v>172914.38660073493</v>
      </c>
      <c r="H39" s="22">
        <f t="shared" si="4"/>
        <v>200889.02665842036</v>
      </c>
      <c r="I39" s="22">
        <f t="shared" si="4"/>
        <v>188326.97009766698</v>
      </c>
      <c r="J39" s="44">
        <f t="shared" si="5"/>
        <v>4997.0442134881496</v>
      </c>
      <c r="K39" s="45">
        <f t="shared" si="5"/>
        <v>5767.1490906723548</v>
      </c>
      <c r="L39" s="46">
        <f t="shared" si="5"/>
        <v>5330.0085876698204</v>
      </c>
      <c r="M39" s="44">
        <f t="shared" si="6"/>
        <v>6346.2461511299498</v>
      </c>
      <c r="N39" s="45">
        <f t="shared" si="6"/>
        <v>8650.7236360085317</v>
      </c>
      <c r="O39" s="46">
        <f t="shared" si="6"/>
        <v>10660.017175339641</v>
      </c>
      <c r="P39" s="40"/>
      <c r="Q39" s="40"/>
      <c r="R39" s="40"/>
    </row>
    <row r="40" spans="1:18" x14ac:dyDescent="0.2">
      <c r="A40" s="9">
        <v>32</v>
      </c>
      <c r="B40" s="5"/>
      <c r="C40" s="47"/>
      <c r="D40" s="56"/>
      <c r="E40" s="59"/>
      <c r="F40" s="85"/>
      <c r="G40" s="22" t="str">
        <f t="shared" si="4"/>
        <v/>
      </c>
      <c r="H40" s="22" t="str">
        <f t="shared" si="4"/>
        <v/>
      </c>
      <c r="I40" s="22" t="str">
        <f t="shared" si="4"/>
        <v/>
      </c>
      <c r="J40" s="44">
        <f t="shared" si="5"/>
        <v>5187.4315980220481</v>
      </c>
      <c r="K40" s="45">
        <f t="shared" si="5"/>
        <v>6026.6707997526109</v>
      </c>
      <c r="L40" s="46">
        <f t="shared" si="5"/>
        <v>5649.8091029300094</v>
      </c>
      <c r="M40" s="44" t="str">
        <f t="shared" si="6"/>
        <v/>
      </c>
      <c r="N40" s="45" t="str">
        <f t="shared" si="6"/>
        <v/>
      </c>
      <c r="O40" s="46" t="str">
        <f t="shared" si="6"/>
        <v/>
      </c>
      <c r="P40" s="40"/>
      <c r="Q40" s="40"/>
      <c r="R40" s="40"/>
    </row>
    <row r="41" spans="1:18" x14ac:dyDescent="0.2">
      <c r="A41" s="9">
        <v>33</v>
      </c>
      <c r="B41" s="5"/>
      <c r="C41" s="47"/>
      <c r="D41" s="56"/>
      <c r="E41" s="59"/>
      <c r="F41" s="85"/>
      <c r="G41" s="22" t="str">
        <f t="shared" si="4"/>
        <v/>
      </c>
      <c r="H41" s="22" t="str">
        <f t="shared" si="4"/>
        <v/>
      </c>
      <c r="I41" s="22" t="str">
        <f t="shared" si="4"/>
        <v/>
      </c>
      <c r="J41" s="44" t="str">
        <f t="shared" si="5"/>
        <v/>
      </c>
      <c r="K41" s="45" t="str">
        <f t="shared" si="5"/>
        <v/>
      </c>
      <c r="L41" s="46" t="str">
        <f t="shared" si="5"/>
        <v/>
      </c>
      <c r="M41" s="44" t="str">
        <f t="shared" si="6"/>
        <v/>
      </c>
      <c r="N41" s="45" t="str">
        <f t="shared" si="6"/>
        <v/>
      </c>
      <c r="O41" s="46" t="str">
        <f t="shared" si="6"/>
        <v/>
      </c>
      <c r="P41" s="40"/>
      <c r="Q41" s="40"/>
      <c r="R41" s="40"/>
    </row>
    <row r="42" spans="1:18" x14ac:dyDescent="0.2">
      <c r="A42" s="9">
        <v>34</v>
      </c>
      <c r="B42" s="5"/>
      <c r="C42" s="47"/>
      <c r="D42" s="56"/>
      <c r="E42" s="59"/>
      <c r="F42" s="85"/>
      <c r="G42" s="22" t="str">
        <f t="shared" ref="G42:I57" si="7">IF(D42="","",G41+M42)</f>
        <v/>
      </c>
      <c r="H42" s="22" t="str">
        <f t="shared" si="7"/>
        <v/>
      </c>
      <c r="I42" s="22" t="str">
        <f t="shared" si="7"/>
        <v/>
      </c>
      <c r="J42" s="44" t="str">
        <f t="shared" si="5"/>
        <v/>
      </c>
      <c r="K42" s="45" t="str">
        <f t="shared" si="5"/>
        <v/>
      </c>
      <c r="L42" s="46" t="str">
        <f t="shared" si="5"/>
        <v/>
      </c>
      <c r="M42" s="44" t="str">
        <f>IF(D42="","",J42*D42)</f>
        <v/>
      </c>
      <c r="N42" s="45" t="str">
        <f t="shared" si="6"/>
        <v/>
      </c>
      <c r="O42" s="46" t="str">
        <f t="shared" si="6"/>
        <v/>
      </c>
      <c r="P42" s="40"/>
      <c r="Q42" s="40"/>
      <c r="R42" s="40"/>
    </row>
    <row r="43" spans="1:18" x14ac:dyDescent="0.2">
      <c r="A43" s="3">
        <v>35</v>
      </c>
      <c r="B43" s="5"/>
      <c r="C43" s="47"/>
      <c r="D43" s="56"/>
      <c r="E43" s="59"/>
      <c r="F43" s="85"/>
      <c r="G43" s="22" t="str">
        <f>IF(D43="","",G42+M43)</f>
        <v/>
      </c>
      <c r="H43" s="22" t="str">
        <f t="shared" si="7"/>
        <v/>
      </c>
      <c r="I43" s="22" t="str">
        <f t="shared" si="7"/>
        <v/>
      </c>
      <c r="J43" s="44" t="str">
        <f t="shared" si="5"/>
        <v/>
      </c>
      <c r="K43" s="45" t="str">
        <f t="shared" si="5"/>
        <v/>
      </c>
      <c r="L43" s="46" t="str">
        <f t="shared" si="5"/>
        <v/>
      </c>
      <c r="M43" s="44" t="str">
        <f t="shared" si="6"/>
        <v/>
      </c>
      <c r="N43" s="45" t="str">
        <f t="shared" si="6"/>
        <v/>
      </c>
      <c r="O43" s="46" t="str">
        <f t="shared" si="6"/>
        <v/>
      </c>
    </row>
    <row r="44" spans="1:18" x14ac:dyDescent="0.2">
      <c r="A44" s="9">
        <v>36</v>
      </c>
      <c r="B44" s="5"/>
      <c r="C44" s="47"/>
      <c r="D44" s="56"/>
      <c r="E44" s="59"/>
      <c r="F44" s="85"/>
      <c r="G44" s="22" t="str">
        <f t="shared" ref="G44:I58" si="8">IF(D44="","",G43+M44)</f>
        <v/>
      </c>
      <c r="H44" s="22" t="str">
        <f t="shared" si="7"/>
        <v/>
      </c>
      <c r="I44" s="22" t="str">
        <f t="shared" si="7"/>
        <v/>
      </c>
      <c r="J44" s="44" t="str">
        <f>IF(G43="","",G43*0.03)</f>
        <v/>
      </c>
      <c r="K44" s="45" t="str">
        <f t="shared" si="5"/>
        <v/>
      </c>
      <c r="L44" s="46" t="str">
        <f t="shared" si="5"/>
        <v/>
      </c>
      <c r="M44" s="44" t="str">
        <f>IF(D44="","",J44*D44)</f>
        <v/>
      </c>
      <c r="N44" s="45" t="str">
        <f t="shared" si="6"/>
        <v/>
      </c>
      <c r="O44" s="46" t="str">
        <f t="shared" si="6"/>
        <v/>
      </c>
    </row>
    <row r="45" spans="1:18" x14ac:dyDescent="0.2">
      <c r="A45" s="9">
        <v>37</v>
      </c>
      <c r="B45" s="5"/>
      <c r="C45" s="47"/>
      <c r="D45" s="56"/>
      <c r="E45" s="57"/>
      <c r="F45" s="85"/>
      <c r="G45" s="22" t="str">
        <f t="shared" si="8"/>
        <v/>
      </c>
      <c r="H45" s="22" t="str">
        <f t="shared" si="7"/>
        <v/>
      </c>
      <c r="I45" s="22" t="str">
        <f t="shared" si="7"/>
        <v/>
      </c>
      <c r="J45" s="44" t="str">
        <f t="shared" si="5"/>
        <v/>
      </c>
      <c r="K45" s="45" t="str">
        <f t="shared" si="5"/>
        <v/>
      </c>
      <c r="L45" s="46" t="str">
        <f t="shared" si="5"/>
        <v/>
      </c>
      <c r="M45" s="44" t="str">
        <f t="shared" si="6"/>
        <v/>
      </c>
      <c r="N45" s="45" t="str">
        <f t="shared" si="6"/>
        <v/>
      </c>
      <c r="O45" s="46" t="str">
        <f t="shared" si="6"/>
        <v/>
      </c>
    </row>
    <row r="46" spans="1:18" x14ac:dyDescent="0.2">
      <c r="A46" s="9">
        <v>38</v>
      </c>
      <c r="B46" s="5"/>
      <c r="C46" s="47"/>
      <c r="D46" s="56"/>
      <c r="E46" s="57"/>
      <c r="F46" s="85"/>
      <c r="G46" s="22" t="str">
        <f t="shared" si="8"/>
        <v/>
      </c>
      <c r="H46" s="22" t="str">
        <f t="shared" si="7"/>
        <v/>
      </c>
      <c r="I46" s="22" t="str">
        <f t="shared" si="7"/>
        <v/>
      </c>
      <c r="J46" s="44" t="str">
        <f t="shared" si="5"/>
        <v/>
      </c>
      <c r="K46" s="45" t="str">
        <f t="shared" si="5"/>
        <v/>
      </c>
      <c r="L46" s="46" t="str">
        <f t="shared" si="5"/>
        <v/>
      </c>
      <c r="M46" s="44" t="str">
        <f t="shared" si="6"/>
        <v/>
      </c>
      <c r="N46" s="45" t="str">
        <f t="shared" si="6"/>
        <v/>
      </c>
      <c r="O46" s="46" t="str">
        <f t="shared" si="6"/>
        <v/>
      </c>
    </row>
    <row r="47" spans="1:18" x14ac:dyDescent="0.2">
      <c r="A47" s="9">
        <v>39</v>
      </c>
      <c r="B47" s="5"/>
      <c r="C47" s="47"/>
      <c r="D47" s="56"/>
      <c r="E47" s="57"/>
      <c r="F47" s="85"/>
      <c r="G47" s="22" t="str">
        <f t="shared" si="8"/>
        <v/>
      </c>
      <c r="H47" s="22" t="str">
        <f t="shared" si="7"/>
        <v/>
      </c>
      <c r="I47" s="22" t="str">
        <f t="shared" si="7"/>
        <v/>
      </c>
      <c r="J47" s="44" t="str">
        <f t="shared" si="5"/>
        <v/>
      </c>
      <c r="K47" s="45" t="str">
        <f t="shared" si="5"/>
        <v/>
      </c>
      <c r="L47" s="46" t="str">
        <f t="shared" si="5"/>
        <v/>
      </c>
      <c r="M47" s="44" t="str">
        <f t="shared" si="6"/>
        <v/>
      </c>
      <c r="N47" s="45" t="str">
        <f t="shared" si="6"/>
        <v/>
      </c>
      <c r="O47" s="46" t="str">
        <f t="shared" si="6"/>
        <v/>
      </c>
    </row>
    <row r="48" spans="1:18" x14ac:dyDescent="0.2">
      <c r="A48" s="9">
        <v>40</v>
      </c>
      <c r="B48" s="5"/>
      <c r="C48" s="47"/>
      <c r="D48" s="56"/>
      <c r="E48" s="57"/>
      <c r="F48" s="85"/>
      <c r="G48" s="22" t="str">
        <f t="shared" si="8"/>
        <v/>
      </c>
      <c r="H48" s="22" t="str">
        <f t="shared" si="7"/>
        <v/>
      </c>
      <c r="I48" s="22" t="str">
        <f t="shared" si="7"/>
        <v/>
      </c>
      <c r="J48" s="44" t="str">
        <f t="shared" si="5"/>
        <v/>
      </c>
      <c r="K48" s="45" t="str">
        <f t="shared" si="5"/>
        <v/>
      </c>
      <c r="L48" s="46" t="str">
        <f t="shared" si="5"/>
        <v/>
      </c>
      <c r="M48" s="44" t="str">
        <f t="shared" si="6"/>
        <v/>
      </c>
      <c r="N48" s="45" t="str">
        <f t="shared" si="6"/>
        <v/>
      </c>
      <c r="O48" s="46" t="str">
        <f t="shared" si="6"/>
        <v/>
      </c>
    </row>
    <row r="49" spans="1:15" x14ac:dyDescent="0.2">
      <c r="A49" s="9">
        <v>41</v>
      </c>
      <c r="B49" s="5"/>
      <c r="C49" s="47"/>
      <c r="D49" s="56"/>
      <c r="E49" s="57"/>
      <c r="F49" s="85"/>
      <c r="G49" s="22" t="str">
        <f t="shared" si="8"/>
        <v/>
      </c>
      <c r="H49" s="22" t="str">
        <f t="shared" si="7"/>
        <v/>
      </c>
      <c r="I49" s="22" t="str">
        <f t="shared" si="7"/>
        <v/>
      </c>
      <c r="J49" s="44" t="str">
        <f t="shared" si="5"/>
        <v/>
      </c>
      <c r="K49" s="45" t="str">
        <f t="shared" si="5"/>
        <v/>
      </c>
      <c r="L49" s="46" t="str">
        <f t="shared" si="5"/>
        <v/>
      </c>
      <c r="M49" s="44" t="str">
        <f t="shared" si="6"/>
        <v/>
      </c>
      <c r="N49" s="45" t="str">
        <f t="shared" si="6"/>
        <v/>
      </c>
      <c r="O49" s="46" t="str">
        <f t="shared" si="6"/>
        <v/>
      </c>
    </row>
    <row r="50" spans="1:15" x14ac:dyDescent="0.2">
      <c r="A50" s="9">
        <v>42</v>
      </c>
      <c r="B50" s="5"/>
      <c r="C50" s="47"/>
      <c r="D50" s="56"/>
      <c r="E50" s="57"/>
      <c r="F50" s="85"/>
      <c r="G50" s="22" t="str">
        <f t="shared" si="8"/>
        <v/>
      </c>
      <c r="H50" s="22" t="str">
        <f t="shared" si="7"/>
        <v/>
      </c>
      <c r="I50" s="22" t="str">
        <f t="shared" si="7"/>
        <v/>
      </c>
      <c r="J50" s="44" t="str">
        <f t="shared" si="5"/>
        <v/>
      </c>
      <c r="K50" s="45" t="str">
        <f t="shared" si="5"/>
        <v/>
      </c>
      <c r="L50" s="46" t="str">
        <f t="shared" si="5"/>
        <v/>
      </c>
      <c r="M50" s="44" t="str">
        <f t="shared" si="6"/>
        <v/>
      </c>
      <c r="N50" s="45" t="str">
        <f t="shared" si="6"/>
        <v/>
      </c>
      <c r="O50" s="46" t="str">
        <f t="shared" si="6"/>
        <v/>
      </c>
    </row>
    <row r="51" spans="1:15" x14ac:dyDescent="0.2">
      <c r="A51" s="9">
        <v>43</v>
      </c>
      <c r="B51" s="5"/>
      <c r="C51" s="47"/>
      <c r="D51" s="56"/>
      <c r="E51" s="57"/>
      <c r="F51" s="85"/>
      <c r="G51" s="22" t="str">
        <f t="shared" si="8"/>
        <v/>
      </c>
      <c r="H51" s="22" t="str">
        <f t="shared" si="7"/>
        <v/>
      </c>
      <c r="I51" s="22" t="str">
        <f t="shared" si="7"/>
        <v/>
      </c>
      <c r="J51" s="44" t="str">
        <f t="shared" si="5"/>
        <v/>
      </c>
      <c r="K51" s="45" t="str">
        <f t="shared" si="5"/>
        <v/>
      </c>
      <c r="L51" s="46" t="str">
        <f t="shared" si="5"/>
        <v/>
      </c>
      <c r="M51" s="44" t="str">
        <f t="shared" si="6"/>
        <v/>
      </c>
      <c r="N51" s="45" t="str">
        <f t="shared" si="6"/>
        <v/>
      </c>
      <c r="O51" s="46" t="str">
        <f t="shared" si="6"/>
        <v/>
      </c>
    </row>
    <row r="52" spans="1:15" x14ac:dyDescent="0.2">
      <c r="A52" s="9">
        <v>44</v>
      </c>
      <c r="B52" s="5"/>
      <c r="C52" s="47"/>
      <c r="D52" s="56"/>
      <c r="E52" s="57"/>
      <c r="F52" s="85"/>
      <c r="G52" s="22" t="str">
        <f t="shared" si="8"/>
        <v/>
      </c>
      <c r="H52" s="22" t="str">
        <f t="shared" si="7"/>
        <v/>
      </c>
      <c r="I52" s="22" t="str">
        <f t="shared" si="7"/>
        <v/>
      </c>
      <c r="J52" s="44" t="str">
        <f t="shared" si="5"/>
        <v/>
      </c>
      <c r="K52" s="45" t="str">
        <f t="shared" si="5"/>
        <v/>
      </c>
      <c r="L52" s="46" t="str">
        <f t="shared" si="5"/>
        <v/>
      </c>
      <c r="M52" s="44" t="str">
        <f t="shared" si="6"/>
        <v/>
      </c>
      <c r="N52" s="45" t="str">
        <f t="shared" si="6"/>
        <v/>
      </c>
      <c r="O52" s="46" t="str">
        <f t="shared" si="6"/>
        <v/>
      </c>
    </row>
    <row r="53" spans="1:15" x14ac:dyDescent="0.2">
      <c r="A53" s="9">
        <v>45</v>
      </c>
      <c r="B53" s="5"/>
      <c r="C53" s="47"/>
      <c r="D53" s="56"/>
      <c r="E53" s="57"/>
      <c r="F53" s="85"/>
      <c r="G53" s="22" t="str">
        <f t="shared" si="8"/>
        <v/>
      </c>
      <c r="H53" s="22" t="str">
        <f t="shared" si="7"/>
        <v/>
      </c>
      <c r="I53" s="22" t="str">
        <f t="shared" si="7"/>
        <v/>
      </c>
      <c r="J53" s="44" t="str">
        <f t="shared" si="5"/>
        <v/>
      </c>
      <c r="K53" s="45" t="str">
        <f t="shared" si="5"/>
        <v/>
      </c>
      <c r="L53" s="46" t="str">
        <f t="shared" si="5"/>
        <v/>
      </c>
      <c r="M53" s="44" t="str">
        <f t="shared" si="6"/>
        <v/>
      </c>
      <c r="N53" s="45" t="str">
        <f t="shared" si="6"/>
        <v/>
      </c>
      <c r="O53" s="46" t="str">
        <f t="shared" si="6"/>
        <v/>
      </c>
    </row>
    <row r="54" spans="1:15" x14ac:dyDescent="0.2">
      <c r="A54" s="9">
        <v>46</v>
      </c>
      <c r="B54" s="5"/>
      <c r="C54" s="47"/>
      <c r="D54" s="56"/>
      <c r="E54" s="57"/>
      <c r="F54" s="58"/>
      <c r="G54" s="22" t="str">
        <f t="shared" si="8"/>
        <v/>
      </c>
      <c r="H54" s="22" t="str">
        <f t="shared" si="7"/>
        <v/>
      </c>
      <c r="I54" s="22" t="str">
        <f t="shared" si="7"/>
        <v/>
      </c>
      <c r="J54" s="44" t="str">
        <f t="shared" si="5"/>
        <v/>
      </c>
      <c r="K54" s="45" t="str">
        <f t="shared" si="5"/>
        <v/>
      </c>
      <c r="L54" s="46" t="str">
        <f t="shared" si="5"/>
        <v/>
      </c>
      <c r="M54" s="44" t="str">
        <f t="shared" si="6"/>
        <v/>
      </c>
      <c r="N54" s="45" t="str">
        <f t="shared" si="6"/>
        <v/>
      </c>
      <c r="O54" s="46" t="str">
        <f t="shared" si="6"/>
        <v/>
      </c>
    </row>
    <row r="55" spans="1:15" x14ac:dyDescent="0.2">
      <c r="A55" s="9">
        <v>47</v>
      </c>
      <c r="B55" s="5"/>
      <c r="C55" s="47"/>
      <c r="D55" s="56"/>
      <c r="E55" s="57"/>
      <c r="F55" s="58"/>
      <c r="G55" s="22" t="str">
        <f t="shared" si="8"/>
        <v/>
      </c>
      <c r="H55" s="22" t="str">
        <f t="shared" si="7"/>
        <v/>
      </c>
      <c r="I55" s="22" t="str">
        <f t="shared" si="7"/>
        <v/>
      </c>
      <c r="J55" s="44" t="str">
        <f t="shared" si="5"/>
        <v/>
      </c>
      <c r="K55" s="45" t="str">
        <f t="shared" si="5"/>
        <v/>
      </c>
      <c r="L55" s="46" t="str">
        <f t="shared" si="5"/>
        <v/>
      </c>
      <c r="M55" s="44" t="str">
        <f t="shared" si="6"/>
        <v/>
      </c>
      <c r="N55" s="45" t="str">
        <f t="shared" si="6"/>
        <v/>
      </c>
      <c r="O55" s="46" t="str">
        <f t="shared" si="6"/>
        <v/>
      </c>
    </row>
    <row r="56" spans="1:15" x14ac:dyDescent="0.2">
      <c r="A56" s="9">
        <v>48</v>
      </c>
      <c r="B56" s="5"/>
      <c r="C56" s="47"/>
      <c r="D56" s="56"/>
      <c r="E56" s="57"/>
      <c r="F56" s="58"/>
      <c r="G56" s="22" t="str">
        <f t="shared" si="8"/>
        <v/>
      </c>
      <c r="H56" s="22" t="str">
        <f t="shared" si="7"/>
        <v/>
      </c>
      <c r="I56" s="22" t="str">
        <f t="shared" si="7"/>
        <v/>
      </c>
      <c r="J56" s="44" t="str">
        <f t="shared" si="5"/>
        <v/>
      </c>
      <c r="K56" s="45" t="str">
        <f t="shared" si="5"/>
        <v/>
      </c>
      <c r="L56" s="46" t="str">
        <f t="shared" si="5"/>
        <v/>
      </c>
      <c r="M56" s="44" t="str">
        <f t="shared" si="6"/>
        <v/>
      </c>
      <c r="N56" s="45" t="str">
        <f t="shared" si="6"/>
        <v/>
      </c>
      <c r="O56" s="46" t="str">
        <f t="shared" si="6"/>
        <v/>
      </c>
    </row>
    <row r="57" spans="1:15" x14ac:dyDescent="0.2">
      <c r="A57" s="9">
        <v>49</v>
      </c>
      <c r="B57" s="5"/>
      <c r="C57" s="47"/>
      <c r="D57" s="56"/>
      <c r="E57" s="57"/>
      <c r="F57" s="58"/>
      <c r="G57" s="22" t="str">
        <f t="shared" si="8"/>
        <v/>
      </c>
      <c r="H57" s="22" t="str">
        <f t="shared" si="7"/>
        <v/>
      </c>
      <c r="I57" s="22" t="str">
        <f t="shared" si="7"/>
        <v/>
      </c>
      <c r="J57" s="44" t="str">
        <f t="shared" si="5"/>
        <v/>
      </c>
      <c r="K57" s="45" t="str">
        <f t="shared" si="5"/>
        <v/>
      </c>
      <c r="L57" s="46" t="str">
        <f t="shared" si="5"/>
        <v/>
      </c>
      <c r="M57" s="44" t="str">
        <f t="shared" si="6"/>
        <v/>
      </c>
      <c r="N57" s="45" t="str">
        <f t="shared" si="6"/>
        <v/>
      </c>
      <c r="O57" s="46" t="str">
        <f t="shared" si="6"/>
        <v/>
      </c>
    </row>
    <row r="58" spans="1:15" ht="15" thickBot="1" x14ac:dyDescent="0.25">
      <c r="A58" s="9">
        <v>50</v>
      </c>
      <c r="B58" s="6"/>
      <c r="C58" s="51"/>
      <c r="D58" s="60"/>
      <c r="E58" s="61"/>
      <c r="F58" s="62"/>
      <c r="G58" s="22" t="str">
        <f t="shared" si="8"/>
        <v/>
      </c>
      <c r="H58" s="22" t="str">
        <f t="shared" si="8"/>
        <v/>
      </c>
      <c r="I58" s="22" t="str">
        <f t="shared" si="8"/>
        <v/>
      </c>
      <c r="J58" s="44" t="str">
        <f t="shared" si="5"/>
        <v/>
      </c>
      <c r="K58" s="45" t="str">
        <f t="shared" si="5"/>
        <v/>
      </c>
      <c r="L58" s="46" t="str">
        <f t="shared" si="5"/>
        <v/>
      </c>
      <c r="M58" s="44" t="str">
        <f t="shared" si="6"/>
        <v/>
      </c>
      <c r="N58" s="45" t="str">
        <f t="shared" si="6"/>
        <v/>
      </c>
      <c r="O58" s="46" t="str">
        <f t="shared" si="6"/>
        <v/>
      </c>
    </row>
    <row r="59" spans="1:15" ht="15" thickBot="1" x14ac:dyDescent="0.25">
      <c r="A59" s="9"/>
      <c r="B59" s="96" t="s">
        <v>5</v>
      </c>
      <c r="C59" s="97"/>
      <c r="D59" s="7">
        <f>COUNTIF(D9:D58,1.27)</f>
        <v>21</v>
      </c>
      <c r="E59" s="7">
        <f>COUNTIF(E9:E58,1.5)</f>
        <v>20</v>
      </c>
      <c r="F59" s="8">
        <f>COUNTIF(F9:F58,2)</f>
        <v>14</v>
      </c>
      <c r="G59" s="69">
        <f>M59+G8</f>
        <v>172914.38660073496</v>
      </c>
      <c r="H59" s="70">
        <f>N59+H8</f>
        <v>200889.02665842045</v>
      </c>
      <c r="I59" s="71">
        <f>O59+I8</f>
        <v>188326.97009766701</v>
      </c>
      <c r="J59" s="66" t="s">
        <v>30</v>
      </c>
      <c r="K59" s="67">
        <f>B58-B9</f>
        <v>-43948</v>
      </c>
      <c r="L59" s="68" t="s">
        <v>31</v>
      </c>
      <c r="M59" s="80">
        <f>SUM(M9:M58)</f>
        <v>72914.386600734942</v>
      </c>
      <c r="N59" s="81">
        <f>SUM(N9:N58)</f>
        <v>100889.02665842045</v>
      </c>
      <c r="O59" s="82">
        <f>SUM(O9:O58)</f>
        <v>88326.970097666999</v>
      </c>
    </row>
    <row r="60" spans="1:15" ht="15" thickBot="1" x14ac:dyDescent="0.25">
      <c r="A60" s="9"/>
      <c r="B60" s="90" t="s">
        <v>6</v>
      </c>
      <c r="C60" s="91"/>
      <c r="D60" s="7">
        <f>COUNTIF(D9:D58,-1)</f>
        <v>9</v>
      </c>
      <c r="E60" s="7">
        <f>COUNTIF(E9:E58,-1)</f>
        <v>6</v>
      </c>
      <c r="F60" s="8">
        <f>COUNTIF(F9:F58,-1)</f>
        <v>6</v>
      </c>
      <c r="G60" s="88" t="s">
        <v>29</v>
      </c>
      <c r="H60" s="89"/>
      <c r="I60" s="95"/>
      <c r="J60" s="88" t="s">
        <v>32</v>
      </c>
      <c r="K60" s="89"/>
      <c r="L60" s="95"/>
      <c r="M60" s="9"/>
      <c r="N60" s="3"/>
      <c r="O60" s="4"/>
    </row>
    <row r="61" spans="1:15" ht="15" thickBot="1" x14ac:dyDescent="0.25">
      <c r="A61" s="9"/>
      <c r="B61" s="90" t="s">
        <v>34</v>
      </c>
      <c r="C61" s="91"/>
      <c r="D61" s="7">
        <f>COUNTIF(D9:D58,0)</f>
        <v>0</v>
      </c>
      <c r="E61" s="7">
        <f>COUNTIF(E9:E58,0)</f>
        <v>5</v>
      </c>
      <c r="F61" s="7">
        <f>COUNTIF(F9:F58,0)</f>
        <v>11</v>
      </c>
      <c r="G61" s="75">
        <f>G59/G8</f>
        <v>1.7291438660073495</v>
      </c>
      <c r="H61" s="76">
        <f t="shared" ref="H61:I61" si="9">H59/H8</f>
        <v>2.0088902665842046</v>
      </c>
      <c r="I61" s="77">
        <f>I59/I8</f>
        <v>1.8832697009766701</v>
      </c>
      <c r="J61" s="64">
        <f>(G61-100%)*30/K59</f>
        <v>-4.9773177346456004E-4</v>
      </c>
      <c r="K61" s="64">
        <f>(H61-100%)*30/K59</f>
        <v>-6.886936378794515E-4</v>
      </c>
      <c r="L61" s="65">
        <f>(I61-100%)*30/K59</f>
        <v>-6.0294190928597666E-4</v>
      </c>
      <c r="M61" s="10"/>
      <c r="N61" s="2"/>
      <c r="O61" s="11"/>
    </row>
    <row r="62" spans="1:15" ht="15" thickBot="1" x14ac:dyDescent="0.25">
      <c r="A62" s="3"/>
      <c r="B62" s="88" t="s">
        <v>4</v>
      </c>
      <c r="C62" s="89"/>
      <c r="D62" s="78">
        <f t="shared" ref="D62:E62" si="10">D59/(D59+D60+D61)</f>
        <v>0.7</v>
      </c>
      <c r="E62" s="73">
        <f t="shared" si="10"/>
        <v>0.64516129032258063</v>
      </c>
      <c r="F62" s="74">
        <f>F59/(F59+F60+F61)</f>
        <v>0.45161290322580644</v>
      </c>
    </row>
    <row r="64" spans="1:15" x14ac:dyDescent="0.2">
      <c r="D64" s="72"/>
      <c r="E64" s="72"/>
      <c r="F64" s="72"/>
    </row>
  </sheetData>
  <mergeCells count="11">
    <mergeCell ref="B60:C60"/>
    <mergeCell ref="G60:I60"/>
    <mergeCell ref="J60:L60"/>
    <mergeCell ref="B61:C61"/>
    <mergeCell ref="B62:C62"/>
    <mergeCell ref="B59:C59"/>
    <mergeCell ref="G6:I6"/>
    <mergeCell ref="J6:L6"/>
    <mergeCell ref="M6:O6"/>
    <mergeCell ref="J8:L8"/>
    <mergeCell ref="M8:O8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N27"/>
  <sheetViews>
    <sheetView topLeftCell="A23" zoomScale="80" zoomScaleNormal="80" workbookViewId="0">
      <selection activeCell="N28" sqref="N28"/>
    </sheetView>
  </sheetViews>
  <sheetFormatPr defaultColWidth="8.08984375" defaultRowHeight="14.25" x14ac:dyDescent="0.2"/>
  <cols>
    <col min="1" max="1" width="6.6171875" style="53" customWidth="1"/>
    <col min="2" max="2" width="7.23046875" style="52" customWidth="1"/>
    <col min="3" max="256" width="8.08984375" style="52"/>
    <col min="257" max="257" width="6.6171875" style="52" customWidth="1"/>
    <col min="258" max="258" width="7.23046875" style="52" customWidth="1"/>
    <col min="259" max="512" width="8.08984375" style="52"/>
    <col min="513" max="513" width="6.6171875" style="52" customWidth="1"/>
    <col min="514" max="514" width="7.23046875" style="52" customWidth="1"/>
    <col min="515" max="768" width="8.08984375" style="52"/>
    <col min="769" max="769" width="6.6171875" style="52" customWidth="1"/>
    <col min="770" max="770" width="7.23046875" style="52" customWidth="1"/>
    <col min="771" max="1024" width="8.08984375" style="52"/>
    <col min="1025" max="1025" width="6.6171875" style="52" customWidth="1"/>
    <col min="1026" max="1026" width="7.23046875" style="52" customWidth="1"/>
    <col min="1027" max="1280" width="8.08984375" style="52"/>
    <col min="1281" max="1281" width="6.6171875" style="52" customWidth="1"/>
    <col min="1282" max="1282" width="7.23046875" style="52" customWidth="1"/>
    <col min="1283" max="1536" width="8.08984375" style="52"/>
    <col min="1537" max="1537" width="6.6171875" style="52" customWidth="1"/>
    <col min="1538" max="1538" width="7.23046875" style="52" customWidth="1"/>
    <col min="1539" max="1792" width="8.08984375" style="52"/>
    <col min="1793" max="1793" width="6.6171875" style="52" customWidth="1"/>
    <col min="1794" max="1794" width="7.23046875" style="52" customWidth="1"/>
    <col min="1795" max="2048" width="8.08984375" style="52"/>
    <col min="2049" max="2049" width="6.6171875" style="52" customWidth="1"/>
    <col min="2050" max="2050" width="7.23046875" style="52" customWidth="1"/>
    <col min="2051" max="2304" width="8.08984375" style="52"/>
    <col min="2305" max="2305" width="6.6171875" style="52" customWidth="1"/>
    <col min="2306" max="2306" width="7.23046875" style="52" customWidth="1"/>
    <col min="2307" max="2560" width="8.08984375" style="52"/>
    <col min="2561" max="2561" width="6.6171875" style="52" customWidth="1"/>
    <col min="2562" max="2562" width="7.23046875" style="52" customWidth="1"/>
    <col min="2563" max="2816" width="8.08984375" style="52"/>
    <col min="2817" max="2817" width="6.6171875" style="52" customWidth="1"/>
    <col min="2818" max="2818" width="7.23046875" style="52" customWidth="1"/>
    <col min="2819" max="3072" width="8.08984375" style="52"/>
    <col min="3073" max="3073" width="6.6171875" style="52" customWidth="1"/>
    <col min="3074" max="3074" width="7.23046875" style="52" customWidth="1"/>
    <col min="3075" max="3328" width="8.08984375" style="52"/>
    <col min="3329" max="3329" width="6.6171875" style="52" customWidth="1"/>
    <col min="3330" max="3330" width="7.23046875" style="52" customWidth="1"/>
    <col min="3331" max="3584" width="8.08984375" style="52"/>
    <col min="3585" max="3585" width="6.6171875" style="52" customWidth="1"/>
    <col min="3586" max="3586" width="7.23046875" style="52" customWidth="1"/>
    <col min="3587" max="3840" width="8.08984375" style="52"/>
    <col min="3841" max="3841" width="6.6171875" style="52" customWidth="1"/>
    <col min="3842" max="3842" width="7.23046875" style="52" customWidth="1"/>
    <col min="3843" max="4096" width="8.08984375" style="52"/>
    <col min="4097" max="4097" width="6.6171875" style="52" customWidth="1"/>
    <col min="4098" max="4098" width="7.23046875" style="52" customWidth="1"/>
    <col min="4099" max="4352" width="8.08984375" style="52"/>
    <col min="4353" max="4353" width="6.6171875" style="52" customWidth="1"/>
    <col min="4354" max="4354" width="7.23046875" style="52" customWidth="1"/>
    <col min="4355" max="4608" width="8.08984375" style="52"/>
    <col min="4609" max="4609" width="6.6171875" style="52" customWidth="1"/>
    <col min="4610" max="4610" width="7.23046875" style="52" customWidth="1"/>
    <col min="4611" max="4864" width="8.08984375" style="52"/>
    <col min="4865" max="4865" width="6.6171875" style="52" customWidth="1"/>
    <col min="4866" max="4866" width="7.23046875" style="52" customWidth="1"/>
    <col min="4867" max="5120" width="8.08984375" style="52"/>
    <col min="5121" max="5121" width="6.6171875" style="52" customWidth="1"/>
    <col min="5122" max="5122" width="7.23046875" style="52" customWidth="1"/>
    <col min="5123" max="5376" width="8.08984375" style="52"/>
    <col min="5377" max="5377" width="6.6171875" style="52" customWidth="1"/>
    <col min="5378" max="5378" width="7.23046875" style="52" customWidth="1"/>
    <col min="5379" max="5632" width="8.08984375" style="52"/>
    <col min="5633" max="5633" width="6.6171875" style="52" customWidth="1"/>
    <col min="5634" max="5634" width="7.23046875" style="52" customWidth="1"/>
    <col min="5635" max="5888" width="8.08984375" style="52"/>
    <col min="5889" max="5889" width="6.6171875" style="52" customWidth="1"/>
    <col min="5890" max="5890" width="7.23046875" style="52" customWidth="1"/>
    <col min="5891" max="6144" width="8.08984375" style="52"/>
    <col min="6145" max="6145" width="6.6171875" style="52" customWidth="1"/>
    <col min="6146" max="6146" width="7.23046875" style="52" customWidth="1"/>
    <col min="6147" max="6400" width="8.08984375" style="52"/>
    <col min="6401" max="6401" width="6.6171875" style="52" customWidth="1"/>
    <col min="6402" max="6402" width="7.23046875" style="52" customWidth="1"/>
    <col min="6403" max="6656" width="8.08984375" style="52"/>
    <col min="6657" max="6657" width="6.6171875" style="52" customWidth="1"/>
    <col min="6658" max="6658" width="7.23046875" style="52" customWidth="1"/>
    <col min="6659" max="6912" width="8.08984375" style="52"/>
    <col min="6913" max="6913" width="6.6171875" style="52" customWidth="1"/>
    <col min="6914" max="6914" width="7.23046875" style="52" customWidth="1"/>
    <col min="6915" max="7168" width="8.08984375" style="52"/>
    <col min="7169" max="7169" width="6.6171875" style="52" customWidth="1"/>
    <col min="7170" max="7170" width="7.23046875" style="52" customWidth="1"/>
    <col min="7171" max="7424" width="8.08984375" style="52"/>
    <col min="7425" max="7425" width="6.6171875" style="52" customWidth="1"/>
    <col min="7426" max="7426" width="7.23046875" style="52" customWidth="1"/>
    <col min="7427" max="7680" width="8.08984375" style="52"/>
    <col min="7681" max="7681" width="6.6171875" style="52" customWidth="1"/>
    <col min="7682" max="7682" width="7.23046875" style="52" customWidth="1"/>
    <col min="7683" max="7936" width="8.08984375" style="52"/>
    <col min="7937" max="7937" width="6.6171875" style="52" customWidth="1"/>
    <col min="7938" max="7938" width="7.23046875" style="52" customWidth="1"/>
    <col min="7939" max="8192" width="8.08984375" style="52"/>
    <col min="8193" max="8193" width="6.6171875" style="52" customWidth="1"/>
    <col min="8194" max="8194" width="7.23046875" style="52" customWidth="1"/>
    <col min="8195" max="8448" width="8.08984375" style="52"/>
    <col min="8449" max="8449" width="6.6171875" style="52" customWidth="1"/>
    <col min="8450" max="8450" width="7.23046875" style="52" customWidth="1"/>
    <col min="8451" max="8704" width="8.08984375" style="52"/>
    <col min="8705" max="8705" width="6.6171875" style="52" customWidth="1"/>
    <col min="8706" max="8706" width="7.23046875" style="52" customWidth="1"/>
    <col min="8707" max="8960" width="8.08984375" style="52"/>
    <col min="8961" max="8961" width="6.6171875" style="52" customWidth="1"/>
    <col min="8962" max="8962" width="7.23046875" style="52" customWidth="1"/>
    <col min="8963" max="9216" width="8.08984375" style="52"/>
    <col min="9217" max="9217" width="6.6171875" style="52" customWidth="1"/>
    <col min="9218" max="9218" width="7.23046875" style="52" customWidth="1"/>
    <col min="9219" max="9472" width="8.08984375" style="52"/>
    <col min="9473" max="9473" width="6.6171875" style="52" customWidth="1"/>
    <col min="9474" max="9474" width="7.23046875" style="52" customWidth="1"/>
    <col min="9475" max="9728" width="8.08984375" style="52"/>
    <col min="9729" max="9729" width="6.6171875" style="52" customWidth="1"/>
    <col min="9730" max="9730" width="7.23046875" style="52" customWidth="1"/>
    <col min="9731" max="9984" width="8.08984375" style="52"/>
    <col min="9985" max="9985" width="6.6171875" style="52" customWidth="1"/>
    <col min="9986" max="9986" width="7.23046875" style="52" customWidth="1"/>
    <col min="9987" max="10240" width="8.08984375" style="52"/>
    <col min="10241" max="10241" width="6.6171875" style="52" customWidth="1"/>
    <col min="10242" max="10242" width="7.23046875" style="52" customWidth="1"/>
    <col min="10243" max="10496" width="8.08984375" style="52"/>
    <col min="10497" max="10497" width="6.6171875" style="52" customWidth="1"/>
    <col min="10498" max="10498" width="7.23046875" style="52" customWidth="1"/>
    <col min="10499" max="10752" width="8.08984375" style="52"/>
    <col min="10753" max="10753" width="6.6171875" style="52" customWidth="1"/>
    <col min="10754" max="10754" width="7.23046875" style="52" customWidth="1"/>
    <col min="10755" max="11008" width="8.08984375" style="52"/>
    <col min="11009" max="11009" width="6.6171875" style="52" customWidth="1"/>
    <col min="11010" max="11010" width="7.23046875" style="52" customWidth="1"/>
    <col min="11011" max="11264" width="8.08984375" style="52"/>
    <col min="11265" max="11265" width="6.6171875" style="52" customWidth="1"/>
    <col min="11266" max="11266" width="7.23046875" style="52" customWidth="1"/>
    <col min="11267" max="11520" width="8.08984375" style="52"/>
    <col min="11521" max="11521" width="6.6171875" style="52" customWidth="1"/>
    <col min="11522" max="11522" width="7.23046875" style="52" customWidth="1"/>
    <col min="11523" max="11776" width="8.08984375" style="52"/>
    <col min="11777" max="11777" width="6.6171875" style="52" customWidth="1"/>
    <col min="11778" max="11778" width="7.23046875" style="52" customWidth="1"/>
    <col min="11779" max="12032" width="8.08984375" style="52"/>
    <col min="12033" max="12033" width="6.6171875" style="52" customWidth="1"/>
    <col min="12034" max="12034" width="7.23046875" style="52" customWidth="1"/>
    <col min="12035" max="12288" width="8.08984375" style="52"/>
    <col min="12289" max="12289" width="6.6171875" style="52" customWidth="1"/>
    <col min="12290" max="12290" width="7.23046875" style="52" customWidth="1"/>
    <col min="12291" max="12544" width="8.08984375" style="52"/>
    <col min="12545" max="12545" width="6.6171875" style="52" customWidth="1"/>
    <col min="12546" max="12546" width="7.23046875" style="52" customWidth="1"/>
    <col min="12547" max="12800" width="8.08984375" style="52"/>
    <col min="12801" max="12801" width="6.6171875" style="52" customWidth="1"/>
    <col min="12802" max="12802" width="7.23046875" style="52" customWidth="1"/>
    <col min="12803" max="13056" width="8.08984375" style="52"/>
    <col min="13057" max="13057" width="6.6171875" style="52" customWidth="1"/>
    <col min="13058" max="13058" width="7.23046875" style="52" customWidth="1"/>
    <col min="13059" max="13312" width="8.08984375" style="52"/>
    <col min="13313" max="13313" width="6.6171875" style="52" customWidth="1"/>
    <col min="13314" max="13314" width="7.23046875" style="52" customWidth="1"/>
    <col min="13315" max="13568" width="8.08984375" style="52"/>
    <col min="13569" max="13569" width="6.6171875" style="52" customWidth="1"/>
    <col min="13570" max="13570" width="7.23046875" style="52" customWidth="1"/>
    <col min="13571" max="13824" width="8.08984375" style="52"/>
    <col min="13825" max="13825" width="6.6171875" style="52" customWidth="1"/>
    <col min="13826" max="13826" width="7.23046875" style="52" customWidth="1"/>
    <col min="13827" max="14080" width="8.08984375" style="52"/>
    <col min="14081" max="14081" width="6.6171875" style="52" customWidth="1"/>
    <col min="14082" max="14082" width="7.23046875" style="52" customWidth="1"/>
    <col min="14083" max="14336" width="8.08984375" style="52"/>
    <col min="14337" max="14337" width="6.6171875" style="52" customWidth="1"/>
    <col min="14338" max="14338" width="7.23046875" style="52" customWidth="1"/>
    <col min="14339" max="14592" width="8.08984375" style="52"/>
    <col min="14593" max="14593" width="6.6171875" style="52" customWidth="1"/>
    <col min="14594" max="14594" width="7.23046875" style="52" customWidth="1"/>
    <col min="14595" max="14848" width="8.08984375" style="52"/>
    <col min="14849" max="14849" width="6.6171875" style="52" customWidth="1"/>
    <col min="14850" max="14850" width="7.23046875" style="52" customWidth="1"/>
    <col min="14851" max="15104" width="8.08984375" style="52"/>
    <col min="15105" max="15105" width="6.6171875" style="52" customWidth="1"/>
    <col min="15106" max="15106" width="7.23046875" style="52" customWidth="1"/>
    <col min="15107" max="15360" width="8.08984375" style="52"/>
    <col min="15361" max="15361" width="6.6171875" style="52" customWidth="1"/>
    <col min="15362" max="15362" width="7.23046875" style="52" customWidth="1"/>
    <col min="15363" max="15616" width="8.08984375" style="52"/>
    <col min="15617" max="15617" width="6.6171875" style="52" customWidth="1"/>
    <col min="15618" max="15618" width="7.23046875" style="52" customWidth="1"/>
    <col min="15619" max="15872" width="8.08984375" style="52"/>
    <col min="15873" max="15873" width="6.6171875" style="52" customWidth="1"/>
    <col min="15874" max="15874" width="7.23046875" style="52" customWidth="1"/>
    <col min="15875" max="16128" width="8.08984375" style="52"/>
    <col min="16129" max="16129" width="6.6171875" style="52" customWidth="1"/>
    <col min="16130" max="16130" width="7.23046875" style="52" customWidth="1"/>
    <col min="16131" max="16384" width="8.08984375" style="52"/>
  </cols>
  <sheetData>
    <row r="2" spans="2:14" x14ac:dyDescent="0.2">
      <c r="B2" s="86" t="s">
        <v>40</v>
      </c>
    </row>
    <row r="3" spans="2:14" x14ac:dyDescent="0.2">
      <c r="N3" s="52" t="s">
        <v>41</v>
      </c>
    </row>
    <row r="5" spans="2:14" x14ac:dyDescent="0.2">
      <c r="N5" s="52" t="s">
        <v>42</v>
      </c>
    </row>
    <row r="24" spans="1:14" s="103" customFormat="1" x14ac:dyDescent="0.2">
      <c r="A24" s="102"/>
    </row>
    <row r="26" spans="1:14" x14ac:dyDescent="0.2">
      <c r="B26" s="52" t="s">
        <v>43</v>
      </c>
    </row>
    <row r="27" spans="1:14" x14ac:dyDescent="0.2">
      <c r="N27" s="52" t="s">
        <v>44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8" zoomScale="145" zoomScaleSheetLayoutView="100" workbookViewId="0">
      <selection activeCell="A30" sqref="A30"/>
    </sheetView>
  </sheetViews>
  <sheetFormatPr defaultColWidth="8.08984375" defaultRowHeight="13.5" x14ac:dyDescent="0.2"/>
  <cols>
    <col min="1" max="16384" width="8.08984375" style="52"/>
  </cols>
  <sheetData>
    <row r="1" spans="1:10" x14ac:dyDescent="0.2">
      <c r="A1" s="52" t="s">
        <v>25</v>
      </c>
    </row>
    <row r="2" spans="1:10" x14ac:dyDescent="0.2">
      <c r="A2" s="98" t="s">
        <v>45</v>
      </c>
      <c r="B2" s="99"/>
      <c r="C2" s="99"/>
      <c r="D2" s="99"/>
      <c r="E2" s="99"/>
      <c r="F2" s="99"/>
      <c r="G2" s="99"/>
      <c r="H2" s="99"/>
      <c r="I2" s="99"/>
      <c r="J2" s="99"/>
    </row>
    <row r="3" spans="1:10" x14ac:dyDescent="0.2">
      <c r="A3" s="99"/>
      <c r="B3" s="99"/>
      <c r="C3" s="99"/>
      <c r="D3" s="99"/>
      <c r="E3" s="99"/>
      <c r="F3" s="99"/>
      <c r="G3" s="99"/>
      <c r="H3" s="99"/>
      <c r="I3" s="99"/>
      <c r="J3" s="99"/>
    </row>
    <row r="4" spans="1:10" x14ac:dyDescent="0.2">
      <c r="A4" s="99"/>
      <c r="B4" s="99"/>
      <c r="C4" s="99"/>
      <c r="D4" s="99"/>
      <c r="E4" s="99"/>
      <c r="F4" s="99"/>
      <c r="G4" s="99"/>
      <c r="H4" s="99"/>
      <c r="I4" s="99"/>
      <c r="J4" s="99"/>
    </row>
    <row r="5" spans="1:10" x14ac:dyDescent="0.2">
      <c r="A5" s="99"/>
      <c r="B5" s="99"/>
      <c r="C5" s="99"/>
      <c r="D5" s="99"/>
      <c r="E5" s="99"/>
      <c r="F5" s="99"/>
      <c r="G5" s="99"/>
      <c r="H5" s="99"/>
      <c r="I5" s="99"/>
      <c r="J5" s="99"/>
    </row>
    <row r="6" spans="1:10" x14ac:dyDescent="0.2">
      <c r="A6" s="99"/>
      <c r="B6" s="99"/>
      <c r="C6" s="99"/>
      <c r="D6" s="99"/>
      <c r="E6" s="99"/>
      <c r="F6" s="99"/>
      <c r="G6" s="99"/>
      <c r="H6" s="99"/>
      <c r="I6" s="99"/>
      <c r="J6" s="99"/>
    </row>
    <row r="7" spans="1:10" x14ac:dyDescent="0.2">
      <c r="A7" s="99"/>
      <c r="B7" s="99"/>
      <c r="C7" s="99"/>
      <c r="D7" s="99"/>
      <c r="E7" s="99"/>
      <c r="F7" s="99"/>
      <c r="G7" s="99"/>
      <c r="H7" s="99"/>
      <c r="I7" s="99"/>
      <c r="J7" s="99"/>
    </row>
    <row r="8" spans="1:10" x14ac:dyDescent="0.2">
      <c r="A8" s="99"/>
      <c r="B8" s="99"/>
      <c r="C8" s="99"/>
      <c r="D8" s="99"/>
      <c r="E8" s="99"/>
      <c r="F8" s="99"/>
      <c r="G8" s="99"/>
      <c r="H8" s="99"/>
      <c r="I8" s="99"/>
      <c r="J8" s="99"/>
    </row>
    <row r="9" spans="1:10" x14ac:dyDescent="0.2">
      <c r="A9" s="99"/>
      <c r="B9" s="99"/>
      <c r="C9" s="99"/>
      <c r="D9" s="99"/>
      <c r="E9" s="99"/>
      <c r="F9" s="99"/>
      <c r="G9" s="99"/>
      <c r="H9" s="99"/>
      <c r="I9" s="99"/>
      <c r="J9" s="99"/>
    </row>
    <row r="11" spans="1:10" x14ac:dyDescent="0.2">
      <c r="A11" s="52" t="s">
        <v>26</v>
      </c>
    </row>
    <row r="12" spans="1:10" x14ac:dyDescent="0.2">
      <c r="A12" s="100" t="s">
        <v>46</v>
      </c>
      <c r="B12" s="101"/>
      <c r="C12" s="101"/>
      <c r="D12" s="101"/>
      <c r="E12" s="101"/>
      <c r="F12" s="101"/>
      <c r="G12" s="101"/>
      <c r="H12" s="101"/>
      <c r="I12" s="101"/>
      <c r="J12" s="101"/>
    </row>
    <row r="13" spans="1:10" x14ac:dyDescent="0.2">
      <c r="A13" s="101"/>
      <c r="B13" s="101"/>
      <c r="C13" s="101"/>
      <c r="D13" s="101"/>
      <c r="E13" s="101"/>
      <c r="F13" s="101"/>
      <c r="G13" s="101"/>
      <c r="H13" s="101"/>
      <c r="I13" s="101"/>
      <c r="J13" s="101"/>
    </row>
    <row r="14" spans="1:10" x14ac:dyDescent="0.2">
      <c r="A14" s="101"/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0" x14ac:dyDescent="0.2">
      <c r="A15" s="101"/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0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x14ac:dyDescent="0.2">
      <c r="A17" s="101"/>
      <c r="B17" s="101"/>
      <c r="C17" s="101"/>
      <c r="D17" s="101"/>
      <c r="E17" s="101"/>
      <c r="F17" s="101"/>
      <c r="G17" s="101"/>
      <c r="H17" s="101"/>
      <c r="I17" s="101"/>
      <c r="J17" s="101"/>
    </row>
    <row r="18" spans="1:10" x14ac:dyDescent="0.2">
      <c r="A18" s="101"/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 x14ac:dyDescent="0.2">
      <c r="A19" s="101"/>
      <c r="B19" s="101"/>
      <c r="C19" s="101"/>
      <c r="D19" s="101"/>
      <c r="E19" s="101"/>
      <c r="F19" s="101"/>
      <c r="G19" s="101"/>
      <c r="H19" s="101"/>
      <c r="I19" s="101"/>
      <c r="J19" s="101"/>
    </row>
    <row r="21" spans="1:10" x14ac:dyDescent="0.2">
      <c r="A21" s="52" t="s">
        <v>27</v>
      </c>
    </row>
    <row r="22" spans="1:10" x14ac:dyDescent="0.2">
      <c r="A22" s="100" t="s">
        <v>47</v>
      </c>
      <c r="B22" s="100"/>
      <c r="C22" s="100"/>
      <c r="D22" s="100"/>
      <c r="E22" s="100"/>
      <c r="F22" s="100"/>
      <c r="G22" s="100"/>
      <c r="H22" s="100"/>
      <c r="I22" s="100"/>
      <c r="J22" s="100"/>
    </row>
    <row r="23" spans="1:10" x14ac:dyDescent="0.2">
      <c r="A23" s="100"/>
      <c r="B23" s="100"/>
      <c r="C23" s="100"/>
      <c r="D23" s="100"/>
      <c r="E23" s="100"/>
      <c r="F23" s="100"/>
      <c r="G23" s="100"/>
      <c r="H23" s="100"/>
      <c r="I23" s="100"/>
      <c r="J23" s="100"/>
    </row>
    <row r="24" spans="1:10" x14ac:dyDescent="0.2">
      <c r="A24" s="100"/>
      <c r="B24" s="100"/>
      <c r="C24" s="100"/>
      <c r="D24" s="100"/>
      <c r="E24" s="100"/>
      <c r="F24" s="100"/>
      <c r="G24" s="100"/>
      <c r="H24" s="100"/>
      <c r="I24" s="100"/>
      <c r="J24" s="100"/>
    </row>
    <row r="25" spans="1:10" x14ac:dyDescent="0.2">
      <c r="A25" s="100"/>
      <c r="B25" s="100"/>
      <c r="C25" s="100"/>
      <c r="D25" s="100"/>
      <c r="E25" s="100"/>
      <c r="F25" s="100"/>
      <c r="G25" s="100"/>
      <c r="H25" s="100"/>
      <c r="I25" s="100"/>
      <c r="J25" s="100"/>
    </row>
    <row r="26" spans="1:10" x14ac:dyDescent="0.2">
      <c r="A26" s="100"/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x14ac:dyDescent="0.2">
      <c r="A27" s="100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0" x14ac:dyDescent="0.2">
      <c r="A28" s="100"/>
      <c r="B28" s="100"/>
      <c r="C28" s="100"/>
      <c r="D28" s="100"/>
      <c r="E28" s="100"/>
      <c r="F28" s="100"/>
      <c r="G28" s="100"/>
      <c r="H28" s="100"/>
      <c r="I28" s="100"/>
      <c r="J28" s="100"/>
    </row>
    <row r="29" spans="1:10" x14ac:dyDescent="0.2">
      <c r="A29" s="100"/>
      <c r="B29" s="100"/>
      <c r="C29" s="100"/>
      <c r="D29" s="100"/>
      <c r="E29" s="100"/>
      <c r="F29" s="100"/>
      <c r="G29" s="100"/>
      <c r="H29" s="100"/>
      <c r="I29" s="100"/>
      <c r="J29" s="10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tabSelected="1" zoomScale="80" zoomScaleNormal="80" workbookViewId="0">
      <selection activeCell="B7" sqref="B7"/>
    </sheetView>
  </sheetViews>
  <sheetFormatPr defaultRowHeight="14.25" x14ac:dyDescent="0.2"/>
  <cols>
    <col min="1" max="1" width="13.97265625" customWidth="1"/>
    <col min="2" max="2" width="13.23828125" customWidth="1"/>
    <col min="4" max="4" width="14.7109375" customWidth="1"/>
    <col min="6" max="6" width="14.21875" customWidth="1"/>
    <col min="8" max="8" width="15.56640625" customWidth="1"/>
  </cols>
  <sheetData>
    <row r="1" spans="1:8" ht="17.25" x14ac:dyDescent="0.2">
      <c r="A1" s="30" t="s">
        <v>13</v>
      </c>
      <c r="B1" s="31"/>
      <c r="C1" s="32"/>
      <c r="D1" s="33"/>
      <c r="E1" s="32"/>
      <c r="F1" s="33"/>
      <c r="G1" s="32"/>
      <c r="H1" s="33"/>
    </row>
    <row r="2" spans="1:8" ht="17.25" x14ac:dyDescent="0.2">
      <c r="A2" s="34"/>
      <c r="B2" s="32"/>
      <c r="C2" s="32"/>
      <c r="D2" s="33"/>
      <c r="E2" s="32"/>
      <c r="F2" s="33"/>
      <c r="G2" s="32"/>
      <c r="H2" s="33"/>
    </row>
    <row r="3" spans="1:8" ht="17.25" x14ac:dyDescent="0.2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ht="17.25" x14ac:dyDescent="0.2">
      <c r="A4" s="37" t="s">
        <v>20</v>
      </c>
      <c r="B4" s="37" t="s">
        <v>39</v>
      </c>
      <c r="C4" s="37"/>
      <c r="D4" s="38"/>
      <c r="E4" s="37" t="s">
        <v>37</v>
      </c>
      <c r="F4" s="38">
        <v>44683</v>
      </c>
      <c r="G4" s="37"/>
      <c r="H4" s="38"/>
    </row>
    <row r="5" spans="1:8" ht="17.25" x14ac:dyDescent="0.2">
      <c r="A5" s="37" t="s">
        <v>38</v>
      </c>
      <c r="B5" s="37" t="s">
        <v>39</v>
      </c>
      <c r="C5" s="37"/>
      <c r="D5" s="38"/>
      <c r="E5" s="37" t="s">
        <v>37</v>
      </c>
      <c r="F5" s="38">
        <v>44687</v>
      </c>
      <c r="G5" s="37"/>
      <c r="H5" s="39"/>
    </row>
    <row r="6" spans="1:8" ht="17.25" x14ac:dyDescent="0.2">
      <c r="A6" s="37" t="s">
        <v>38</v>
      </c>
      <c r="B6" s="37" t="s">
        <v>35</v>
      </c>
      <c r="C6" s="37"/>
      <c r="D6" s="39"/>
      <c r="E6" s="37" t="s">
        <v>37</v>
      </c>
      <c r="F6" s="39"/>
      <c r="G6" s="37"/>
      <c r="H6" s="39"/>
    </row>
    <row r="7" spans="1:8" ht="17.25" x14ac:dyDescent="0.2">
      <c r="A7" s="37" t="s">
        <v>20</v>
      </c>
      <c r="B7" s="37"/>
      <c r="C7" s="37"/>
      <c r="D7" s="39"/>
      <c r="E7" s="37"/>
      <c r="F7" s="39"/>
      <c r="G7" s="37"/>
      <c r="H7" s="39"/>
    </row>
    <row r="8" spans="1:8" ht="17.25" x14ac:dyDescent="0.2">
      <c r="A8" s="37" t="s">
        <v>20</v>
      </c>
      <c r="B8" s="37"/>
      <c r="C8" s="37"/>
      <c r="D8" s="39"/>
      <c r="E8" s="37"/>
      <c r="F8" s="39"/>
      <c r="G8" s="37"/>
      <c r="H8" s="39"/>
    </row>
    <row r="9" spans="1:8" ht="17.25" x14ac:dyDescent="0.2">
      <c r="A9" s="37" t="s">
        <v>20</v>
      </c>
      <c r="B9" s="37"/>
      <c r="C9" s="37"/>
      <c r="D9" s="39"/>
      <c r="E9" s="37"/>
      <c r="F9" s="39"/>
      <c r="G9" s="37"/>
      <c r="H9" s="39"/>
    </row>
    <row r="10" spans="1:8" ht="17.25" x14ac:dyDescent="0.2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ht="17.25" x14ac:dyDescent="0.2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ht="17.25" x14ac:dyDescent="0.2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検証シート (2)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笹田喬志</cp:lastModifiedBy>
  <dcterms:created xsi:type="dcterms:W3CDTF">2020-09-18T03:10:57Z</dcterms:created>
  <dcterms:modified xsi:type="dcterms:W3CDTF">2020-11-24T13:48:37Z</dcterms:modified>
</cp:coreProperties>
</file>