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初代\Downloads\トレード管理シート\トレード管理シート\"/>
    </mc:Choice>
  </mc:AlternateContent>
  <bookViews>
    <workbookView xWindow="-120" yWindow="-120" windowWidth="29040" windowHeight="15840" activeTab="7"/>
  </bookViews>
  <sheets>
    <sheet name="検証シート(4H)" sheetId="1" r:id="rId1"/>
    <sheet name="画像(4H)" sheetId="6" r:id="rId2"/>
    <sheet name="画像(4H)掘下げ" sheetId="7" r:id="rId3"/>
    <sheet name="検証シート (1H)" sheetId="8" r:id="rId4"/>
    <sheet name="画像 (1H)" sheetId="10" r:id="rId5"/>
    <sheet name="検証シート (1D)" sheetId="11" r:id="rId6"/>
    <sheet name="画像 (1D)" sheetId="12" r:id="rId7"/>
    <sheet name="気づき" sheetId="5" r:id="rId8"/>
    <sheet name="検証終了通貨" sheetId="2" r:id="rId9"/>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2" i="11" l="1"/>
  <c r="E62" i="11"/>
  <c r="D62" i="11"/>
  <c r="F61" i="11"/>
  <c r="E61" i="11"/>
  <c r="D61" i="11"/>
  <c r="K60" i="11"/>
  <c r="F60" i="11"/>
  <c r="E60" i="11"/>
  <c r="D60" i="11"/>
  <c r="O59" i="11"/>
  <c r="N59" i="11"/>
  <c r="M59" i="11"/>
  <c r="I59" i="11"/>
  <c r="H59" i="11"/>
  <c r="G59" i="11"/>
  <c r="O58" i="11"/>
  <c r="N58" i="11"/>
  <c r="M58" i="11"/>
  <c r="I58" i="11"/>
  <c r="L59" i="11" s="1"/>
  <c r="H58" i="11"/>
  <c r="K59" i="11" s="1"/>
  <c r="G58" i="11"/>
  <c r="J59" i="11" s="1"/>
  <c r="O57" i="11"/>
  <c r="N57" i="11"/>
  <c r="M57" i="11"/>
  <c r="I57" i="11"/>
  <c r="L58" i="11" s="1"/>
  <c r="H57" i="11"/>
  <c r="K58" i="11" s="1"/>
  <c r="G57" i="11"/>
  <c r="J58" i="11" s="1"/>
  <c r="O56" i="11"/>
  <c r="N56" i="11"/>
  <c r="M56" i="11"/>
  <c r="I56" i="11"/>
  <c r="L57" i="11" s="1"/>
  <c r="H56" i="11"/>
  <c r="K57" i="11" s="1"/>
  <c r="G56" i="11"/>
  <c r="J57" i="11" s="1"/>
  <c r="O55" i="11"/>
  <c r="N55" i="11"/>
  <c r="M55" i="11"/>
  <c r="I55" i="11"/>
  <c r="L56" i="11" s="1"/>
  <c r="H55" i="11"/>
  <c r="K56" i="11" s="1"/>
  <c r="G55" i="11"/>
  <c r="J56" i="11" s="1"/>
  <c r="O54" i="11"/>
  <c r="N54" i="11"/>
  <c r="M54" i="11"/>
  <c r="I54" i="11"/>
  <c r="L55" i="11" s="1"/>
  <c r="H54" i="11"/>
  <c r="K55" i="11" s="1"/>
  <c r="G54" i="11"/>
  <c r="J55" i="11" s="1"/>
  <c r="O53" i="11"/>
  <c r="N53" i="11"/>
  <c r="M53" i="11"/>
  <c r="I53" i="11"/>
  <c r="L54" i="11" s="1"/>
  <c r="H53" i="11"/>
  <c r="K54" i="11" s="1"/>
  <c r="G53" i="11"/>
  <c r="J54" i="11" s="1"/>
  <c r="O52" i="11"/>
  <c r="N52" i="11"/>
  <c r="M52" i="11"/>
  <c r="I52" i="11"/>
  <c r="L53" i="11" s="1"/>
  <c r="H52" i="11"/>
  <c r="K53" i="11" s="1"/>
  <c r="G52" i="11"/>
  <c r="J53" i="11" s="1"/>
  <c r="O51" i="11"/>
  <c r="N51" i="11"/>
  <c r="M51" i="11"/>
  <c r="I51" i="11"/>
  <c r="L52" i="11" s="1"/>
  <c r="H51" i="11"/>
  <c r="K52" i="11" s="1"/>
  <c r="G51" i="11"/>
  <c r="J52" i="11" s="1"/>
  <c r="O50" i="11"/>
  <c r="N50" i="11"/>
  <c r="M50" i="11"/>
  <c r="I50" i="11"/>
  <c r="L51" i="11" s="1"/>
  <c r="H50" i="11"/>
  <c r="K51" i="11" s="1"/>
  <c r="G50" i="11"/>
  <c r="J51" i="11" s="1"/>
  <c r="O49" i="11"/>
  <c r="N49" i="11"/>
  <c r="M49" i="11"/>
  <c r="I49" i="11"/>
  <c r="L50" i="11" s="1"/>
  <c r="H49" i="11"/>
  <c r="K50" i="11" s="1"/>
  <c r="G49" i="11"/>
  <c r="J50" i="11" s="1"/>
  <c r="O48" i="11"/>
  <c r="N48" i="11"/>
  <c r="M48" i="11"/>
  <c r="I48" i="11"/>
  <c r="L49" i="11" s="1"/>
  <c r="H48" i="11"/>
  <c r="K49" i="11" s="1"/>
  <c r="G48" i="11"/>
  <c r="J49" i="11" s="1"/>
  <c r="O47" i="11"/>
  <c r="N47" i="11"/>
  <c r="M47" i="11"/>
  <c r="I47" i="11"/>
  <c r="L48" i="11" s="1"/>
  <c r="H47" i="11"/>
  <c r="K48" i="11" s="1"/>
  <c r="G47" i="11"/>
  <c r="J48" i="11" s="1"/>
  <c r="O46" i="11"/>
  <c r="N46" i="11"/>
  <c r="M46" i="11"/>
  <c r="I46" i="11"/>
  <c r="L47" i="11" s="1"/>
  <c r="H46" i="11"/>
  <c r="K47" i="11" s="1"/>
  <c r="G46" i="11"/>
  <c r="J47" i="11" s="1"/>
  <c r="O45" i="11"/>
  <c r="N45" i="11"/>
  <c r="M45" i="11"/>
  <c r="I45" i="11"/>
  <c r="L46" i="11" s="1"/>
  <c r="H45" i="11"/>
  <c r="K46" i="11" s="1"/>
  <c r="G45" i="11"/>
  <c r="J46" i="11" s="1"/>
  <c r="O44" i="11"/>
  <c r="N44" i="11"/>
  <c r="M44" i="11"/>
  <c r="I44" i="11"/>
  <c r="L45" i="11" s="1"/>
  <c r="H44" i="11"/>
  <c r="K45" i="11" s="1"/>
  <c r="G44" i="11"/>
  <c r="J45" i="11" s="1"/>
  <c r="O43" i="11"/>
  <c r="N43" i="11"/>
  <c r="M43" i="11"/>
  <c r="I43" i="11"/>
  <c r="L44" i="11" s="1"/>
  <c r="H43" i="11"/>
  <c r="K44" i="11" s="1"/>
  <c r="G43" i="11"/>
  <c r="J44" i="11" s="1"/>
  <c r="O42" i="11"/>
  <c r="N42" i="11"/>
  <c r="M42" i="11"/>
  <c r="I42" i="11"/>
  <c r="L43" i="11" s="1"/>
  <c r="H42" i="11"/>
  <c r="K43" i="11" s="1"/>
  <c r="G42" i="11"/>
  <c r="J43" i="11" s="1"/>
  <c r="O41" i="11"/>
  <c r="N41" i="11"/>
  <c r="M41" i="11"/>
  <c r="I41" i="11"/>
  <c r="L42" i="11" s="1"/>
  <c r="H41" i="11"/>
  <c r="K42" i="11" s="1"/>
  <c r="G41" i="11"/>
  <c r="J42" i="11" s="1"/>
  <c r="O40" i="11"/>
  <c r="N40" i="11"/>
  <c r="M40" i="11"/>
  <c r="I40" i="11"/>
  <c r="L41" i="11" s="1"/>
  <c r="H40" i="11"/>
  <c r="K41" i="11" s="1"/>
  <c r="G40" i="11"/>
  <c r="J41" i="11" s="1"/>
  <c r="O39" i="11"/>
  <c r="N39" i="11"/>
  <c r="M39" i="11"/>
  <c r="I39" i="11"/>
  <c r="L40" i="11" s="1"/>
  <c r="H39" i="11"/>
  <c r="K40" i="11" s="1"/>
  <c r="G39" i="11"/>
  <c r="J40" i="11" s="1"/>
  <c r="O38" i="11"/>
  <c r="N38" i="11"/>
  <c r="M38" i="11"/>
  <c r="I38" i="11"/>
  <c r="L39" i="11" s="1"/>
  <c r="H38" i="11"/>
  <c r="K39" i="11" s="1"/>
  <c r="G38" i="11"/>
  <c r="J39" i="11" s="1"/>
  <c r="O37" i="11"/>
  <c r="N37" i="11"/>
  <c r="M37" i="11"/>
  <c r="I37" i="11"/>
  <c r="L38" i="11" s="1"/>
  <c r="H37" i="11"/>
  <c r="K38" i="11" s="1"/>
  <c r="G37" i="11"/>
  <c r="J38" i="11" s="1"/>
  <c r="O36" i="11"/>
  <c r="N36" i="11"/>
  <c r="M36" i="11"/>
  <c r="I36" i="11"/>
  <c r="L37" i="11" s="1"/>
  <c r="H36" i="11"/>
  <c r="K37" i="11" s="1"/>
  <c r="G36" i="11"/>
  <c r="J37" i="11" s="1"/>
  <c r="O35" i="11"/>
  <c r="N35" i="11"/>
  <c r="M35" i="11"/>
  <c r="I35" i="11"/>
  <c r="L36" i="11" s="1"/>
  <c r="H35" i="11"/>
  <c r="K36" i="11" s="1"/>
  <c r="G35" i="11"/>
  <c r="J36" i="11" s="1"/>
  <c r="O34" i="11"/>
  <c r="N34" i="11"/>
  <c r="M34" i="11"/>
  <c r="I34" i="11"/>
  <c r="L35" i="11" s="1"/>
  <c r="H34" i="11"/>
  <c r="K35" i="11" s="1"/>
  <c r="G34" i="11"/>
  <c r="J35" i="11" s="1"/>
  <c r="O33" i="11"/>
  <c r="N33" i="11"/>
  <c r="M33" i="11"/>
  <c r="I33" i="11"/>
  <c r="L34" i="11" s="1"/>
  <c r="H33" i="11"/>
  <c r="K34" i="11" s="1"/>
  <c r="G33" i="11"/>
  <c r="J34" i="11" s="1"/>
  <c r="O32" i="11"/>
  <c r="N32" i="11"/>
  <c r="M32" i="11"/>
  <c r="I32" i="11"/>
  <c r="L33" i="11" s="1"/>
  <c r="H32" i="11"/>
  <c r="K33" i="11" s="1"/>
  <c r="G32" i="11"/>
  <c r="J33" i="11" s="1"/>
  <c r="O31" i="11"/>
  <c r="N31" i="11"/>
  <c r="M31" i="11"/>
  <c r="I31" i="11"/>
  <c r="L32" i="11" s="1"/>
  <c r="H31" i="11"/>
  <c r="K32" i="11" s="1"/>
  <c r="G31" i="11"/>
  <c r="J32" i="11" s="1"/>
  <c r="O30" i="11"/>
  <c r="N30" i="11"/>
  <c r="M30" i="11"/>
  <c r="I30" i="11"/>
  <c r="L31" i="11" s="1"/>
  <c r="H30" i="11"/>
  <c r="K31" i="11" s="1"/>
  <c r="G30" i="11"/>
  <c r="J31" i="11" s="1"/>
  <c r="O29" i="11"/>
  <c r="N29" i="11"/>
  <c r="M29" i="11"/>
  <c r="I29" i="11"/>
  <c r="L30" i="11" s="1"/>
  <c r="H29" i="11"/>
  <c r="K30" i="11" s="1"/>
  <c r="G29" i="11"/>
  <c r="J30" i="11" s="1"/>
  <c r="O28" i="11"/>
  <c r="N28" i="11"/>
  <c r="M28" i="11"/>
  <c r="I28" i="11"/>
  <c r="L29" i="11" s="1"/>
  <c r="H28" i="11"/>
  <c r="K29" i="11" s="1"/>
  <c r="G28" i="11"/>
  <c r="J29" i="11" s="1"/>
  <c r="O27" i="11"/>
  <c r="N27" i="11"/>
  <c r="M27" i="11"/>
  <c r="I27" i="11"/>
  <c r="L28" i="11" s="1"/>
  <c r="H27" i="11"/>
  <c r="K28" i="11" s="1"/>
  <c r="G27" i="11"/>
  <c r="J28" i="11" s="1"/>
  <c r="O26" i="11"/>
  <c r="N26" i="11"/>
  <c r="M26" i="11"/>
  <c r="I26" i="11"/>
  <c r="L27" i="11" s="1"/>
  <c r="H26" i="11"/>
  <c r="K27" i="11" s="1"/>
  <c r="G26" i="11"/>
  <c r="J27" i="11" s="1"/>
  <c r="O25" i="11"/>
  <c r="N25" i="11"/>
  <c r="M25" i="11"/>
  <c r="I25" i="11"/>
  <c r="L26" i="11" s="1"/>
  <c r="H25" i="11"/>
  <c r="K26" i="11" s="1"/>
  <c r="G25" i="11"/>
  <c r="J26" i="11" s="1"/>
  <c r="O24" i="11"/>
  <c r="N24" i="11"/>
  <c r="M24" i="11"/>
  <c r="I24" i="11"/>
  <c r="L25" i="11" s="1"/>
  <c r="H24" i="11"/>
  <c r="K25" i="11" s="1"/>
  <c r="G24" i="11"/>
  <c r="J25" i="11" s="1"/>
  <c r="O23" i="11"/>
  <c r="N23" i="11"/>
  <c r="M23" i="11"/>
  <c r="I23" i="11"/>
  <c r="L24" i="11" s="1"/>
  <c r="H23" i="11"/>
  <c r="K24" i="11" s="1"/>
  <c r="G23" i="11"/>
  <c r="J24" i="11" s="1"/>
  <c r="O22" i="11"/>
  <c r="N22" i="11"/>
  <c r="M22" i="11"/>
  <c r="I22" i="11"/>
  <c r="L23" i="11" s="1"/>
  <c r="H22" i="11"/>
  <c r="K23" i="11" s="1"/>
  <c r="G22" i="11"/>
  <c r="J23" i="11" s="1"/>
  <c r="O21" i="11"/>
  <c r="N21" i="11"/>
  <c r="M21" i="11"/>
  <c r="I21" i="11"/>
  <c r="L22" i="11" s="1"/>
  <c r="H21" i="11"/>
  <c r="K22" i="11" s="1"/>
  <c r="G21" i="11"/>
  <c r="J22" i="11" s="1"/>
  <c r="O20" i="11"/>
  <c r="N20" i="11"/>
  <c r="M20" i="11"/>
  <c r="I20" i="11"/>
  <c r="L21" i="11" s="1"/>
  <c r="H20" i="11"/>
  <c r="K21" i="11" s="1"/>
  <c r="G20" i="11"/>
  <c r="J21" i="11" s="1"/>
  <c r="L10" i="11"/>
  <c r="O10" i="11" s="1"/>
  <c r="I9" i="11"/>
  <c r="I10" i="11" s="1"/>
  <c r="H9" i="11"/>
  <c r="K10" i="11" s="1"/>
  <c r="N10" i="11" s="1"/>
  <c r="G9" i="11"/>
  <c r="F63" i="11" l="1"/>
  <c r="E63" i="11"/>
  <c r="D63" i="11"/>
  <c r="L11" i="11"/>
  <c r="O11" i="11" s="1"/>
  <c r="I11" i="11"/>
  <c r="H10" i="11"/>
  <c r="J10" i="11"/>
  <c r="M10" i="11" s="1"/>
  <c r="G10" i="11" s="1"/>
  <c r="F62" i="8"/>
  <c r="E62" i="8"/>
  <c r="D62" i="8"/>
  <c r="F61" i="8"/>
  <c r="E61" i="8"/>
  <c r="D61" i="8"/>
  <c r="K60" i="8"/>
  <c r="F60" i="8"/>
  <c r="E60" i="8"/>
  <c r="D60" i="8"/>
  <c r="O59" i="8"/>
  <c r="N59" i="8"/>
  <c r="M59" i="8"/>
  <c r="I59" i="8"/>
  <c r="H59" i="8"/>
  <c r="G59" i="8"/>
  <c r="O58" i="8"/>
  <c r="N58" i="8"/>
  <c r="M58" i="8"/>
  <c r="I58" i="8"/>
  <c r="L59" i="8" s="1"/>
  <c r="H58" i="8"/>
  <c r="K59" i="8" s="1"/>
  <c r="G58" i="8"/>
  <c r="J59" i="8" s="1"/>
  <c r="O57" i="8"/>
  <c r="N57" i="8"/>
  <c r="M57" i="8"/>
  <c r="I57" i="8"/>
  <c r="L58" i="8" s="1"/>
  <c r="H57" i="8"/>
  <c r="K58" i="8" s="1"/>
  <c r="G57" i="8"/>
  <c r="J58" i="8" s="1"/>
  <c r="O56" i="8"/>
  <c r="N56" i="8"/>
  <c r="M56" i="8"/>
  <c r="I56" i="8"/>
  <c r="L57" i="8" s="1"/>
  <c r="H56" i="8"/>
  <c r="K57" i="8" s="1"/>
  <c r="G56" i="8"/>
  <c r="J57" i="8" s="1"/>
  <c r="O55" i="8"/>
  <c r="N55" i="8"/>
  <c r="M55" i="8"/>
  <c r="I55" i="8"/>
  <c r="L56" i="8" s="1"/>
  <c r="H55" i="8"/>
  <c r="K56" i="8" s="1"/>
  <c r="G55" i="8"/>
  <c r="J56" i="8" s="1"/>
  <c r="O54" i="8"/>
  <c r="N54" i="8"/>
  <c r="M54" i="8"/>
  <c r="I54" i="8"/>
  <c r="L55" i="8" s="1"/>
  <c r="H54" i="8"/>
  <c r="K55" i="8" s="1"/>
  <c r="G54" i="8"/>
  <c r="J55" i="8" s="1"/>
  <c r="O53" i="8"/>
  <c r="N53" i="8"/>
  <c r="M53" i="8"/>
  <c r="I53" i="8"/>
  <c r="L54" i="8" s="1"/>
  <c r="H53" i="8"/>
  <c r="K54" i="8" s="1"/>
  <c r="G53" i="8"/>
  <c r="J54" i="8" s="1"/>
  <c r="O52" i="8"/>
  <c r="N52" i="8"/>
  <c r="M52" i="8"/>
  <c r="I52" i="8"/>
  <c r="L53" i="8" s="1"/>
  <c r="H52" i="8"/>
  <c r="K53" i="8" s="1"/>
  <c r="G52" i="8"/>
  <c r="J53" i="8" s="1"/>
  <c r="O51" i="8"/>
  <c r="N51" i="8"/>
  <c r="M51" i="8"/>
  <c r="I51" i="8"/>
  <c r="L52" i="8" s="1"/>
  <c r="H51" i="8"/>
  <c r="K52" i="8" s="1"/>
  <c r="G51" i="8"/>
  <c r="J52" i="8" s="1"/>
  <c r="O50" i="8"/>
  <c r="N50" i="8"/>
  <c r="M50" i="8"/>
  <c r="I50" i="8"/>
  <c r="L51" i="8" s="1"/>
  <c r="H50" i="8"/>
  <c r="K51" i="8" s="1"/>
  <c r="G50" i="8"/>
  <c r="J51" i="8" s="1"/>
  <c r="O49" i="8"/>
  <c r="N49" i="8"/>
  <c r="M49" i="8"/>
  <c r="I49" i="8"/>
  <c r="L50" i="8" s="1"/>
  <c r="H49" i="8"/>
  <c r="K50" i="8" s="1"/>
  <c r="G49" i="8"/>
  <c r="J50" i="8" s="1"/>
  <c r="O48" i="8"/>
  <c r="N48" i="8"/>
  <c r="M48" i="8"/>
  <c r="I48" i="8"/>
  <c r="L49" i="8" s="1"/>
  <c r="H48" i="8"/>
  <c r="K49" i="8" s="1"/>
  <c r="G48" i="8"/>
  <c r="J49" i="8" s="1"/>
  <c r="O47" i="8"/>
  <c r="N47" i="8"/>
  <c r="M47" i="8"/>
  <c r="I47" i="8"/>
  <c r="L48" i="8" s="1"/>
  <c r="H47" i="8"/>
  <c r="K48" i="8" s="1"/>
  <c r="G47" i="8"/>
  <c r="J48" i="8" s="1"/>
  <c r="O46" i="8"/>
  <c r="N46" i="8"/>
  <c r="M46" i="8"/>
  <c r="I46" i="8"/>
  <c r="L47" i="8" s="1"/>
  <c r="H46" i="8"/>
  <c r="K47" i="8" s="1"/>
  <c r="G46" i="8"/>
  <c r="J47" i="8" s="1"/>
  <c r="O45" i="8"/>
  <c r="N45" i="8"/>
  <c r="M45" i="8"/>
  <c r="I45" i="8"/>
  <c r="L46" i="8" s="1"/>
  <c r="H45" i="8"/>
  <c r="K46" i="8" s="1"/>
  <c r="G45" i="8"/>
  <c r="J46" i="8" s="1"/>
  <c r="O44" i="8"/>
  <c r="N44" i="8"/>
  <c r="M44" i="8"/>
  <c r="I44" i="8"/>
  <c r="L45" i="8" s="1"/>
  <c r="H44" i="8"/>
  <c r="K45" i="8" s="1"/>
  <c r="G44" i="8"/>
  <c r="J45" i="8" s="1"/>
  <c r="O43" i="8"/>
  <c r="N43" i="8"/>
  <c r="M43" i="8"/>
  <c r="I43" i="8"/>
  <c r="L44" i="8" s="1"/>
  <c r="H43" i="8"/>
  <c r="K44" i="8" s="1"/>
  <c r="G43" i="8"/>
  <c r="J44" i="8" s="1"/>
  <c r="O42" i="8"/>
  <c r="N42" i="8"/>
  <c r="M42" i="8"/>
  <c r="I42" i="8"/>
  <c r="L43" i="8" s="1"/>
  <c r="H42" i="8"/>
  <c r="K43" i="8" s="1"/>
  <c r="G42" i="8"/>
  <c r="J43" i="8" s="1"/>
  <c r="O41" i="8"/>
  <c r="N41" i="8"/>
  <c r="M41" i="8"/>
  <c r="I41" i="8"/>
  <c r="L42" i="8" s="1"/>
  <c r="H41" i="8"/>
  <c r="K42" i="8" s="1"/>
  <c r="G41" i="8"/>
  <c r="J42" i="8" s="1"/>
  <c r="O40" i="8"/>
  <c r="N40" i="8"/>
  <c r="M40" i="8"/>
  <c r="I40" i="8"/>
  <c r="L41" i="8" s="1"/>
  <c r="H40" i="8"/>
  <c r="K41" i="8" s="1"/>
  <c r="G40" i="8"/>
  <c r="J41" i="8" s="1"/>
  <c r="O39" i="8"/>
  <c r="N39" i="8"/>
  <c r="M39" i="8"/>
  <c r="I39" i="8"/>
  <c r="L40" i="8" s="1"/>
  <c r="H39" i="8"/>
  <c r="K40" i="8" s="1"/>
  <c r="G39" i="8"/>
  <c r="J40" i="8" s="1"/>
  <c r="O38" i="8"/>
  <c r="N38" i="8"/>
  <c r="M38" i="8"/>
  <c r="I38" i="8"/>
  <c r="L39" i="8" s="1"/>
  <c r="H38" i="8"/>
  <c r="K39" i="8" s="1"/>
  <c r="G38" i="8"/>
  <c r="J39" i="8" s="1"/>
  <c r="O37" i="8"/>
  <c r="N37" i="8"/>
  <c r="M37" i="8"/>
  <c r="I37" i="8"/>
  <c r="L38" i="8" s="1"/>
  <c r="H37" i="8"/>
  <c r="K38" i="8" s="1"/>
  <c r="G37" i="8"/>
  <c r="J38" i="8" s="1"/>
  <c r="O36" i="8"/>
  <c r="N36" i="8"/>
  <c r="M36" i="8"/>
  <c r="I36" i="8"/>
  <c r="L37" i="8" s="1"/>
  <c r="H36" i="8"/>
  <c r="K37" i="8" s="1"/>
  <c r="G36" i="8"/>
  <c r="J37" i="8" s="1"/>
  <c r="O35" i="8"/>
  <c r="N35" i="8"/>
  <c r="M35" i="8"/>
  <c r="I35" i="8"/>
  <c r="L36" i="8" s="1"/>
  <c r="H35" i="8"/>
  <c r="K36" i="8" s="1"/>
  <c r="G35" i="8"/>
  <c r="J36" i="8" s="1"/>
  <c r="O34" i="8"/>
  <c r="N34" i="8"/>
  <c r="M34" i="8"/>
  <c r="I34" i="8"/>
  <c r="L35" i="8" s="1"/>
  <c r="H34" i="8"/>
  <c r="K35" i="8" s="1"/>
  <c r="G34" i="8"/>
  <c r="J35" i="8" s="1"/>
  <c r="O33" i="8"/>
  <c r="N33" i="8"/>
  <c r="M33" i="8"/>
  <c r="I33" i="8"/>
  <c r="L34" i="8" s="1"/>
  <c r="H33" i="8"/>
  <c r="K34" i="8" s="1"/>
  <c r="G33" i="8"/>
  <c r="J34" i="8" s="1"/>
  <c r="O32" i="8"/>
  <c r="N32" i="8"/>
  <c r="M32" i="8"/>
  <c r="I32" i="8"/>
  <c r="L33" i="8" s="1"/>
  <c r="H32" i="8"/>
  <c r="K33" i="8" s="1"/>
  <c r="G32" i="8"/>
  <c r="J33" i="8" s="1"/>
  <c r="O31" i="8"/>
  <c r="N31" i="8"/>
  <c r="M31" i="8"/>
  <c r="I31" i="8"/>
  <c r="L32" i="8" s="1"/>
  <c r="H31" i="8"/>
  <c r="K32" i="8" s="1"/>
  <c r="G31" i="8"/>
  <c r="J32" i="8" s="1"/>
  <c r="O30" i="8"/>
  <c r="N30" i="8"/>
  <c r="M30" i="8"/>
  <c r="I30" i="8"/>
  <c r="L31" i="8" s="1"/>
  <c r="H30" i="8"/>
  <c r="K31" i="8" s="1"/>
  <c r="G30" i="8"/>
  <c r="J31" i="8" s="1"/>
  <c r="O29" i="8"/>
  <c r="N29" i="8"/>
  <c r="M29" i="8"/>
  <c r="I29" i="8"/>
  <c r="L30" i="8" s="1"/>
  <c r="H29" i="8"/>
  <c r="K30" i="8" s="1"/>
  <c r="G29" i="8"/>
  <c r="J30" i="8" s="1"/>
  <c r="O28" i="8"/>
  <c r="N28" i="8"/>
  <c r="M28" i="8"/>
  <c r="I28" i="8"/>
  <c r="L29" i="8" s="1"/>
  <c r="H28" i="8"/>
  <c r="K29" i="8" s="1"/>
  <c r="G28" i="8"/>
  <c r="J29" i="8" s="1"/>
  <c r="O27" i="8"/>
  <c r="N27" i="8"/>
  <c r="M27" i="8"/>
  <c r="I27" i="8"/>
  <c r="L28" i="8" s="1"/>
  <c r="H27" i="8"/>
  <c r="K28" i="8" s="1"/>
  <c r="G27" i="8"/>
  <c r="J28" i="8" s="1"/>
  <c r="O26" i="8"/>
  <c r="N26" i="8"/>
  <c r="M26" i="8"/>
  <c r="I26" i="8"/>
  <c r="L27" i="8" s="1"/>
  <c r="H26" i="8"/>
  <c r="K27" i="8" s="1"/>
  <c r="G26" i="8"/>
  <c r="J27" i="8" s="1"/>
  <c r="O25" i="8"/>
  <c r="N25" i="8"/>
  <c r="M25" i="8"/>
  <c r="I25" i="8"/>
  <c r="L26" i="8" s="1"/>
  <c r="H25" i="8"/>
  <c r="K26" i="8" s="1"/>
  <c r="G25" i="8"/>
  <c r="J26" i="8" s="1"/>
  <c r="O24" i="8"/>
  <c r="N24" i="8"/>
  <c r="M24" i="8"/>
  <c r="I24" i="8"/>
  <c r="L25" i="8" s="1"/>
  <c r="H24" i="8"/>
  <c r="K25" i="8" s="1"/>
  <c r="G24" i="8"/>
  <c r="J25" i="8" s="1"/>
  <c r="O23" i="8"/>
  <c r="N23" i="8"/>
  <c r="M23" i="8"/>
  <c r="I23" i="8"/>
  <c r="L24" i="8" s="1"/>
  <c r="H23" i="8"/>
  <c r="K24" i="8" s="1"/>
  <c r="G23" i="8"/>
  <c r="J24" i="8" s="1"/>
  <c r="O22" i="8"/>
  <c r="N22" i="8"/>
  <c r="M22" i="8"/>
  <c r="I22" i="8"/>
  <c r="L23" i="8" s="1"/>
  <c r="H22" i="8"/>
  <c r="K23" i="8" s="1"/>
  <c r="G22" i="8"/>
  <c r="J23" i="8" s="1"/>
  <c r="O21" i="8"/>
  <c r="N21" i="8"/>
  <c r="M21" i="8"/>
  <c r="I21" i="8"/>
  <c r="L22" i="8" s="1"/>
  <c r="H21" i="8"/>
  <c r="K22" i="8" s="1"/>
  <c r="G21" i="8"/>
  <c r="J22" i="8" s="1"/>
  <c r="O20" i="8"/>
  <c r="N20" i="8"/>
  <c r="M20" i="8"/>
  <c r="I20" i="8"/>
  <c r="L21" i="8" s="1"/>
  <c r="H20" i="8"/>
  <c r="K21" i="8" s="1"/>
  <c r="G20" i="8"/>
  <c r="J21" i="8" s="1"/>
  <c r="J10" i="8"/>
  <c r="M10" i="8" s="1"/>
  <c r="I9" i="8"/>
  <c r="H9" i="8"/>
  <c r="G9" i="8"/>
  <c r="J17" i="1"/>
  <c r="J11" i="11" l="1"/>
  <c r="M11" i="11" s="1"/>
  <c r="G11" i="11" s="1"/>
  <c r="K11" i="11"/>
  <c r="N11" i="11" s="1"/>
  <c r="H11" i="11" s="1"/>
  <c r="L12" i="11"/>
  <c r="O12" i="11" s="1"/>
  <c r="I12" i="11" s="1"/>
  <c r="E63" i="8"/>
  <c r="D63" i="8"/>
  <c r="F63" i="8"/>
  <c r="G10" i="8"/>
  <c r="H10" i="8"/>
  <c r="L10" i="8"/>
  <c r="O10" i="8" s="1"/>
  <c r="I10" i="8" s="1"/>
  <c r="K10" i="8"/>
  <c r="N10" i="8" s="1"/>
  <c r="F59" i="1"/>
  <c r="D59" i="1"/>
  <c r="J12" i="11" l="1"/>
  <c r="M12" i="11" s="1"/>
  <c r="G12" i="11" s="1"/>
  <c r="K12" i="11"/>
  <c r="N12" i="11" s="1"/>
  <c r="H12" i="11" s="1"/>
  <c r="L13" i="11"/>
  <c r="O13" i="11" s="1"/>
  <c r="I13" i="11"/>
  <c r="L11" i="8"/>
  <c r="O11" i="8" s="1"/>
  <c r="I11" i="8" s="1"/>
  <c r="K11" i="8"/>
  <c r="N11" i="8" s="1"/>
  <c r="J11" i="8"/>
  <c r="M11" i="8" s="1"/>
  <c r="G11" i="8" s="1"/>
  <c r="D61" i="1"/>
  <c r="E61" i="1"/>
  <c r="F61" i="1"/>
  <c r="K59" i="1"/>
  <c r="E59" i="1"/>
  <c r="J13" i="11" l="1"/>
  <c r="M13" i="11" s="1"/>
  <c r="G13" i="11" s="1"/>
  <c r="K13" i="11"/>
  <c r="N13" i="11" s="1"/>
  <c r="H13" i="11" s="1"/>
  <c r="L14" i="11"/>
  <c r="O14" i="11" s="1"/>
  <c r="I14" i="11" s="1"/>
  <c r="J12" i="8"/>
  <c r="M12" i="8" s="1"/>
  <c r="G12" i="8" s="1"/>
  <c r="H11" i="8"/>
  <c r="I12" i="8"/>
  <c r="L12" i="8"/>
  <c r="O12" i="8" s="1"/>
  <c r="I8" i="1"/>
  <c r="H8" i="1"/>
  <c r="G8" i="1"/>
  <c r="F60" i="1"/>
  <c r="F62" i="1" s="1"/>
  <c r="E60" i="1"/>
  <c r="E62" i="1" s="1"/>
  <c r="D60" i="1"/>
  <c r="D62" i="1" s="1"/>
  <c r="K14" i="11" l="1"/>
  <c r="N14" i="11" s="1"/>
  <c r="H14" i="11"/>
  <c r="J14" i="11"/>
  <c r="M14" i="11" s="1"/>
  <c r="G14" i="11" s="1"/>
  <c r="L15" i="11"/>
  <c r="O15" i="11" s="1"/>
  <c r="I15" i="11" s="1"/>
  <c r="J13" i="8"/>
  <c r="M13" i="8" s="1"/>
  <c r="G13" i="8" s="1"/>
  <c r="K12" i="8"/>
  <c r="N12" i="8" s="1"/>
  <c r="H12" i="8"/>
  <c r="L13" i="8"/>
  <c r="O13" i="8" s="1"/>
  <c r="J9" i="1"/>
  <c r="M9" i="1" s="1"/>
  <c r="K9" i="1"/>
  <c r="N9" i="1" s="1"/>
  <c r="L9" i="1"/>
  <c r="O9" i="1" s="1"/>
  <c r="J15" i="11" l="1"/>
  <c r="M15" i="11" s="1"/>
  <c r="G15" i="11"/>
  <c r="L16" i="11"/>
  <c r="O16" i="11" s="1"/>
  <c r="I16" i="11" s="1"/>
  <c r="K15" i="11"/>
  <c r="N15" i="11" s="1"/>
  <c r="H15" i="11" s="1"/>
  <c r="I13" i="8"/>
  <c r="K13" i="8"/>
  <c r="N13" i="8" s="1"/>
  <c r="H13" i="8" s="1"/>
  <c r="J14" i="8"/>
  <c r="M14" i="8" s="1"/>
  <c r="G14" i="8" s="1"/>
  <c r="G9" i="1"/>
  <c r="J10" i="1" s="1"/>
  <c r="M10" i="1" s="1"/>
  <c r="I9" i="1"/>
  <c r="L10" i="1"/>
  <c r="O10" i="1" s="1"/>
  <c r="H9" i="1"/>
  <c r="K10" i="1" s="1"/>
  <c r="N10" i="1" s="1"/>
  <c r="H10" i="1" s="1"/>
  <c r="K16" i="11" l="1"/>
  <c r="N16" i="11" s="1"/>
  <c r="H16" i="11"/>
  <c r="L17" i="11"/>
  <c r="O17" i="11" s="1"/>
  <c r="I17" i="11" s="1"/>
  <c r="J16" i="11"/>
  <c r="M16" i="11" s="1"/>
  <c r="G16" i="11" s="1"/>
  <c r="K14" i="8"/>
  <c r="N14" i="8" s="1"/>
  <c r="H14" i="8" s="1"/>
  <c r="J15" i="8"/>
  <c r="M15" i="8" s="1"/>
  <c r="G15" i="8" s="1"/>
  <c r="L14" i="8"/>
  <c r="O14" i="8" s="1"/>
  <c r="I14" i="8" s="1"/>
  <c r="G10" i="1"/>
  <c r="J11" i="1" s="1"/>
  <c r="M11" i="1" s="1"/>
  <c r="I10" i="1"/>
  <c r="J17" i="11" l="1"/>
  <c r="M17" i="11" s="1"/>
  <c r="G17" i="11"/>
  <c r="L18" i="11"/>
  <c r="O18" i="11" s="1"/>
  <c r="I18" i="11" s="1"/>
  <c r="K17" i="11"/>
  <c r="N17" i="11" s="1"/>
  <c r="H17" i="11" s="1"/>
  <c r="L15" i="8"/>
  <c r="O15" i="8" s="1"/>
  <c r="I15" i="8" s="1"/>
  <c r="J16" i="8"/>
  <c r="M16" i="8" s="1"/>
  <c r="G16" i="8" s="1"/>
  <c r="K15" i="8"/>
  <c r="N15" i="8" s="1"/>
  <c r="H15" i="8" s="1"/>
  <c r="L11" i="1"/>
  <c r="O11" i="1" s="1"/>
  <c r="G11" i="1"/>
  <c r="K11" i="1"/>
  <c r="N11" i="1" s="1"/>
  <c r="K18" i="11" l="1"/>
  <c r="N18" i="11" s="1"/>
  <c r="H18" i="11"/>
  <c r="L19" i="11"/>
  <c r="O19" i="11" s="1"/>
  <c r="O60" i="11" s="1"/>
  <c r="I60" i="11" s="1"/>
  <c r="I62" i="11" s="1"/>
  <c r="L62" i="11" s="1"/>
  <c r="I19" i="11"/>
  <c r="L20" i="11" s="1"/>
  <c r="J18" i="11"/>
  <c r="M18" i="11" s="1"/>
  <c r="G18" i="11" s="1"/>
  <c r="K16" i="8"/>
  <c r="N16" i="8" s="1"/>
  <c r="H16" i="8"/>
  <c r="J17" i="8"/>
  <c r="M17" i="8" s="1"/>
  <c r="G17" i="8"/>
  <c r="L16" i="8"/>
  <c r="O16" i="8" s="1"/>
  <c r="I16" i="8" s="1"/>
  <c r="H11" i="1"/>
  <c r="K12" i="1" s="1"/>
  <c r="N12" i="1" s="1"/>
  <c r="H12" i="1" s="1"/>
  <c r="I11" i="1"/>
  <c r="L12" i="1" s="1"/>
  <c r="O12" i="1" s="1"/>
  <c r="I12" i="1" s="1"/>
  <c r="J12" i="1"/>
  <c r="M12" i="1" s="1"/>
  <c r="J19" i="11" l="1"/>
  <c r="M19" i="11" s="1"/>
  <c r="M60" i="11" s="1"/>
  <c r="G60" i="11" s="1"/>
  <c r="G62" i="11" s="1"/>
  <c r="J62" i="11" s="1"/>
  <c r="K19" i="11"/>
  <c r="N19" i="11" s="1"/>
  <c r="N60" i="11" s="1"/>
  <c r="H60" i="11" s="1"/>
  <c r="H62" i="11" s="1"/>
  <c r="K62" i="11" s="1"/>
  <c r="L17" i="8"/>
  <c r="O17" i="8" s="1"/>
  <c r="I17" i="8" s="1"/>
  <c r="J18" i="8"/>
  <c r="M18" i="8" s="1"/>
  <c r="G18" i="8" s="1"/>
  <c r="K17" i="8"/>
  <c r="N17" i="8" s="1"/>
  <c r="H17" i="8" s="1"/>
  <c r="G12" i="1"/>
  <c r="L13" i="1"/>
  <c r="O13" i="1" s="1"/>
  <c r="I13" i="1" s="1"/>
  <c r="K13" i="1"/>
  <c r="N13" i="1" s="1"/>
  <c r="H19" i="11" l="1"/>
  <c r="K20" i="11" s="1"/>
  <c r="G19" i="11"/>
  <c r="J20" i="11" s="1"/>
  <c r="K18" i="8"/>
  <c r="N18" i="8" s="1"/>
  <c r="H18" i="8" s="1"/>
  <c r="J19" i="8"/>
  <c r="M19" i="8" s="1"/>
  <c r="M60" i="8" s="1"/>
  <c r="G60" i="8" s="1"/>
  <c r="G62" i="8" s="1"/>
  <c r="J62" i="8" s="1"/>
  <c r="L18" i="8"/>
  <c r="O18" i="8" s="1"/>
  <c r="I18" i="8" s="1"/>
  <c r="L14" i="1"/>
  <c r="O14" i="1" s="1"/>
  <c r="I14" i="1" s="1"/>
  <c r="J13" i="1"/>
  <c r="M13" i="1" s="1"/>
  <c r="H13" i="1"/>
  <c r="L19" i="8" l="1"/>
  <c r="O19" i="8" s="1"/>
  <c r="O60" i="8" s="1"/>
  <c r="I60" i="8" s="1"/>
  <c r="I62" i="8" s="1"/>
  <c r="L62" i="8" s="1"/>
  <c r="K19" i="8"/>
  <c r="N19" i="8" s="1"/>
  <c r="N60" i="8" s="1"/>
  <c r="H60" i="8" s="1"/>
  <c r="H62" i="8" s="1"/>
  <c r="K62" i="8" s="1"/>
  <c r="G19" i="8"/>
  <c r="J20" i="8" s="1"/>
  <c r="G13" i="1"/>
  <c r="J14" i="1" s="1"/>
  <c r="M14" i="1" s="1"/>
  <c r="G14" i="1" s="1"/>
  <c r="L15" i="1"/>
  <c r="O15" i="1" s="1"/>
  <c r="I15" i="1" s="1"/>
  <c r="K14" i="1"/>
  <c r="N14" i="1" s="1"/>
  <c r="I19" i="8" l="1"/>
  <c r="L20" i="8" s="1"/>
  <c r="H19" i="8"/>
  <c r="K20" i="8" s="1"/>
  <c r="H14" i="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M17" i="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<sst xmlns="http://schemas.openxmlformats.org/spreadsheetml/2006/main" count="194" uniqueCount="109">
  <si>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</si>
  <si>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</si>
  <si>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</si>
  <si>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</si>
  <si>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</si>
  <si>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</si>
  <si>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</si>
  <si>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</si>
  <si>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</si>
  <si>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</si>
  <si>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</si>
  <si>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</si>
  <si>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</si>
  <si>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</si>
  <si>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</si>
  <si>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</si>
  <si>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</si>
  <si>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</si>
  <si>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</si>
  <si>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</si>
  <si>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</si>
  <si>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</si>
  <si>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</si>
  <si>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</si>
  <si>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</si>
  <si>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</si>
  <si>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</si>
  <si>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</si>
  <si>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</si>
  <si>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</si>
  <si>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</si>
  <si>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</si>
  <si>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</si>
  <si>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</si>
  <si>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</si>
  <si>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</si>
  <si>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AUDJPY</t>
    <phoneticPr fontId="1"/>
  </si>
  <si>
    <t>画像3</t>
    <rPh sb="0" eb="2">
      <t>ガゾウ</t>
    </rPh>
    <phoneticPr fontId="1"/>
  </si>
  <si>
    <t>レンジの安値を下に抜けた後のPB</t>
    <rPh sb="4" eb="6">
      <t>ヤスネ</t>
    </rPh>
    <rPh sb="7" eb="8">
      <t>シタ</t>
    </rPh>
    <rPh sb="9" eb="10">
      <t>ヌ</t>
    </rPh>
    <rPh sb="12" eb="13">
      <t>アト</t>
    </rPh>
    <phoneticPr fontId="1"/>
  </si>
  <si>
    <t>レンジ</t>
    <phoneticPr fontId="1"/>
  </si>
  <si>
    <t>画像4</t>
    <rPh sb="0" eb="2">
      <t>ガゾウ</t>
    </rPh>
    <phoneticPr fontId="1"/>
  </si>
  <si>
    <t>+最大</t>
    <rPh sb="1" eb="3">
      <t>サイダイ</t>
    </rPh>
    <phoneticPr fontId="1"/>
  </si>
  <si>
    <t>画像1をいろんな角度から検証してみた。</t>
    <rPh sb="0" eb="2">
      <t>ガゾウ</t>
    </rPh>
    <rPh sb="8" eb="10">
      <t>カクド</t>
    </rPh>
    <rPh sb="12" eb="14">
      <t>ケンショウ</t>
    </rPh>
    <phoneticPr fontId="1"/>
  </si>
  <si>
    <t>-最小で全体を見てみるとどの時間軸でもあまりはっきりしないトレンドだった。レンジ内だった。</t>
    <phoneticPr fontId="1"/>
  </si>
  <si>
    <t>なので勝てなかった。</t>
    <rPh sb="3" eb="4">
      <t>カ</t>
    </rPh>
    <phoneticPr fontId="1"/>
  </si>
  <si>
    <t>画像2　2020/1/31をいろんな角度から検証してみた。</t>
    <rPh sb="0" eb="2">
      <t>ガゾウ</t>
    </rPh>
    <rPh sb="18" eb="20">
      <t>カクド</t>
    </rPh>
    <rPh sb="22" eb="24">
      <t>ケンショウ</t>
    </rPh>
    <phoneticPr fontId="1"/>
  </si>
  <si>
    <t>H4、D1ではサポートとなるラインがあり1.27までしか勝てなかった。</t>
    <rPh sb="28" eb="29">
      <t>カ</t>
    </rPh>
    <phoneticPr fontId="1"/>
  </si>
  <si>
    <t>画像4</t>
    <rPh sb="0" eb="2">
      <t>ガゾウ</t>
    </rPh>
    <phoneticPr fontId="1"/>
  </si>
  <si>
    <t>いろんな角度から検証してみた。</t>
    <rPh sb="4" eb="6">
      <t>カクド</t>
    </rPh>
    <rPh sb="8" eb="10">
      <t>ケンショウ</t>
    </rPh>
    <phoneticPr fontId="1"/>
  </si>
  <si>
    <t>やはり直近の安値がサポートラインとなり2.0は勝てたがそれ以上にはならなかった。</t>
    <rPh sb="3" eb="5">
      <t>チョッキン</t>
    </rPh>
    <rPh sb="6" eb="8">
      <t>ヤスネ</t>
    </rPh>
    <rPh sb="23" eb="24">
      <t>カ</t>
    </rPh>
    <rPh sb="29" eb="31">
      <t>イジョウ</t>
    </rPh>
    <phoneticPr fontId="1"/>
  </si>
  <si>
    <t>画像5</t>
    <rPh sb="0" eb="2">
      <t>ガゾウ</t>
    </rPh>
    <phoneticPr fontId="1"/>
  </si>
  <si>
    <t>↓H1で画像に写っていないが5.0までに2個のPBが出ていた。</t>
    <rPh sb="4" eb="6">
      <t>ガゾウ</t>
    </rPh>
    <rPh sb="7" eb="8">
      <t>ウツ</t>
    </rPh>
    <rPh sb="21" eb="22">
      <t>コ</t>
    </rPh>
    <rPh sb="26" eb="27">
      <t>デ</t>
    </rPh>
    <phoneticPr fontId="1"/>
  </si>
  <si>
    <t>直近にサポートとなる安値がなくどこまで取れるか予想がしにくいが゛、実体の始まり終わり値共に前のキャンドルを高値側に更新しなければ保持、大きなヒゲが出たら反転を予想して決済。</t>
    <rPh sb="0" eb="2">
      <t>チョッキン</t>
    </rPh>
    <rPh sb="10" eb="12">
      <t>ヤスネ</t>
    </rPh>
    <rPh sb="19" eb="20">
      <t>ト</t>
    </rPh>
    <rPh sb="23" eb="25">
      <t>ヨソウ</t>
    </rPh>
    <rPh sb="33" eb="35">
      <t>ジッタイ</t>
    </rPh>
    <rPh sb="36" eb="37">
      <t>ハジ</t>
    </rPh>
    <rPh sb="39" eb="40">
      <t>オ</t>
    </rPh>
    <rPh sb="42" eb="43">
      <t>ネ</t>
    </rPh>
    <rPh sb="43" eb="44">
      <t>トモ</t>
    </rPh>
    <rPh sb="45" eb="46">
      <t>マエ</t>
    </rPh>
    <rPh sb="53" eb="55">
      <t>タカネ</t>
    </rPh>
    <rPh sb="55" eb="56">
      <t>ガワ</t>
    </rPh>
    <rPh sb="57" eb="59">
      <t>コウシン</t>
    </rPh>
    <rPh sb="64" eb="66">
      <t>ホジ</t>
    </rPh>
    <rPh sb="67" eb="68">
      <t>オオ</t>
    </rPh>
    <rPh sb="73" eb="74">
      <t>デ</t>
    </rPh>
    <rPh sb="76" eb="78">
      <t>ハンテン</t>
    </rPh>
    <rPh sb="79" eb="81">
      <t>ヨソウ</t>
    </rPh>
    <rPh sb="83" eb="85">
      <t>ケッサイ</t>
    </rPh>
    <phoneticPr fontId="1"/>
  </si>
  <si>
    <t>H1,M30では高値更新したので騙されそうになるがH4ではそうではない。短い時間足で振り回されない様に大きい時間足で確認すること。</t>
    <rPh sb="8" eb="10">
      <t>タカネ</t>
    </rPh>
    <rPh sb="10" eb="12">
      <t>コウシン</t>
    </rPh>
    <rPh sb="16" eb="17">
      <t>ダマ</t>
    </rPh>
    <rPh sb="36" eb="37">
      <t>ミジカ</t>
    </rPh>
    <rPh sb="38" eb="40">
      <t>ジカン</t>
    </rPh>
    <rPh sb="40" eb="41">
      <t>アシ</t>
    </rPh>
    <rPh sb="42" eb="43">
      <t>フ</t>
    </rPh>
    <rPh sb="44" eb="45">
      <t>マワ</t>
    </rPh>
    <rPh sb="49" eb="50">
      <t>ヨウ</t>
    </rPh>
    <rPh sb="51" eb="52">
      <t>オオ</t>
    </rPh>
    <rPh sb="54" eb="56">
      <t>ジカン</t>
    </rPh>
    <rPh sb="56" eb="57">
      <t>アシ</t>
    </rPh>
    <rPh sb="58" eb="60">
      <t>カクニン</t>
    </rPh>
    <phoneticPr fontId="1"/>
  </si>
  <si>
    <t>-小</t>
    <rPh sb="1" eb="2">
      <t>ショウ</t>
    </rPh>
    <phoneticPr fontId="1"/>
  </si>
  <si>
    <t>↓レンジ内　サポートが強いところだった。一番分かりやすい。</t>
    <rPh sb="4" eb="5">
      <t>ナイ</t>
    </rPh>
    <rPh sb="11" eb="12">
      <t>ツヨ</t>
    </rPh>
    <rPh sb="20" eb="22">
      <t>イチバン</t>
    </rPh>
    <rPh sb="22" eb="23">
      <t>ワ</t>
    </rPh>
    <phoneticPr fontId="1"/>
  </si>
  <si>
    <t>かなりの下落後なので売りにはなりにくいので買いのPBわ狙う</t>
    <rPh sb="4" eb="7">
      <t>ゲラクゴ</t>
    </rPh>
    <rPh sb="10" eb="11">
      <t>ウ</t>
    </rPh>
    <rPh sb="21" eb="22">
      <t>カ</t>
    </rPh>
    <rPh sb="27" eb="28">
      <t>ネラ</t>
    </rPh>
    <phoneticPr fontId="1"/>
  </si>
  <si>
    <t>画像6</t>
    <rPh sb="0" eb="2">
      <t>ガゾウ</t>
    </rPh>
    <phoneticPr fontId="1"/>
  </si>
  <si>
    <t>画像7</t>
    <rPh sb="0" eb="2">
      <t>ガゾウ</t>
    </rPh>
    <phoneticPr fontId="1"/>
  </si>
  <si>
    <t>結果レンジ内のエントリー。先読みが難しい。</t>
    <rPh sb="0" eb="2">
      <t>ケッカ</t>
    </rPh>
    <rPh sb="5" eb="6">
      <t>ナイ</t>
    </rPh>
    <rPh sb="13" eb="14">
      <t>サキ</t>
    </rPh>
    <rPh sb="14" eb="15">
      <t>ヨ</t>
    </rPh>
    <rPh sb="17" eb="18">
      <t>ムズカ</t>
    </rPh>
    <phoneticPr fontId="1"/>
  </si>
  <si>
    <t>画像8</t>
    <rPh sb="0" eb="2">
      <t>ガゾウ</t>
    </rPh>
    <phoneticPr fontId="1"/>
  </si>
  <si>
    <t>画像8　H4</t>
    <rPh sb="0" eb="2">
      <t>ガゾウ</t>
    </rPh>
    <phoneticPr fontId="1"/>
  </si>
  <si>
    <t>↓直近の安値付近なのでここから上昇イメージだった</t>
    <rPh sb="1" eb="3">
      <t>チョッキン</t>
    </rPh>
    <rPh sb="4" eb="6">
      <t>ヤスネ</t>
    </rPh>
    <rPh sb="6" eb="8">
      <t>フキン</t>
    </rPh>
    <rPh sb="15" eb="17">
      <t>ジョウショウ</t>
    </rPh>
    <phoneticPr fontId="1"/>
  </si>
  <si>
    <t>↓上昇トレンド中</t>
    <rPh sb="1" eb="3">
      <t>ジョウショウ</t>
    </rPh>
    <rPh sb="7" eb="8">
      <t>チュウ</t>
    </rPh>
    <phoneticPr fontId="1"/>
  </si>
  <si>
    <t>レンジを抜けた後のPBだと思いエントリー。安値更新は高値更新より早く出た。</t>
    <rPh sb="4" eb="5">
      <t>ヌ</t>
    </rPh>
    <rPh sb="7" eb="8">
      <t>アト</t>
    </rPh>
    <rPh sb="13" eb="14">
      <t>オモ</t>
    </rPh>
    <rPh sb="21" eb="23">
      <t>ヤスネ</t>
    </rPh>
    <rPh sb="23" eb="25">
      <t>コウシン</t>
    </rPh>
    <rPh sb="26" eb="28">
      <t>タカネ</t>
    </rPh>
    <rPh sb="28" eb="30">
      <t>コウシン</t>
    </rPh>
    <rPh sb="32" eb="33">
      <t>ハヤ</t>
    </rPh>
    <rPh sb="34" eb="35">
      <t>デ</t>
    </rPh>
    <phoneticPr fontId="1"/>
  </si>
  <si>
    <t>画像9</t>
    <rPh sb="0" eb="2">
      <t>ガゾウ</t>
    </rPh>
    <phoneticPr fontId="1"/>
  </si>
  <si>
    <t>上昇トレンド。</t>
    <rPh sb="0" eb="2">
      <t>ジョウショウ</t>
    </rPh>
    <phoneticPr fontId="1"/>
  </si>
  <si>
    <t>画像10</t>
    <rPh sb="0" eb="2">
      <t>ガゾウ</t>
    </rPh>
    <phoneticPr fontId="1"/>
  </si>
  <si>
    <t>1H足</t>
    <rPh sb="2" eb="3">
      <t>アシ</t>
    </rPh>
    <phoneticPr fontId="1"/>
  </si>
  <si>
    <t>画像1</t>
    <rPh sb="0" eb="2">
      <t>ガゾウ</t>
    </rPh>
    <phoneticPr fontId="1"/>
  </si>
  <si>
    <t>74.309レンジの上限を超えてからのPBでエンリー</t>
    <rPh sb="10" eb="12">
      <t>ジョウゲン</t>
    </rPh>
    <rPh sb="13" eb="14">
      <t>コ</t>
    </rPh>
    <phoneticPr fontId="1"/>
  </si>
  <si>
    <t>後で振り替えったら1つ目の山頂上付近</t>
    <rPh sb="0" eb="1">
      <t>アト</t>
    </rPh>
    <rPh sb="2" eb="3">
      <t>フ</t>
    </rPh>
    <rPh sb="4" eb="5">
      <t>カ</t>
    </rPh>
    <rPh sb="11" eb="12">
      <t>メ</t>
    </rPh>
    <rPh sb="13" eb="14">
      <t>ヤマ</t>
    </rPh>
    <rPh sb="14" eb="16">
      <t>チョウジョウ</t>
    </rPh>
    <rPh sb="16" eb="18">
      <t>フキン</t>
    </rPh>
    <phoneticPr fontId="1"/>
  </si>
  <si>
    <t>上昇トレンド。山1つ目</t>
    <rPh sb="0" eb="2">
      <t>ジョウショウ</t>
    </rPh>
    <rPh sb="7" eb="8">
      <t>ヤマ</t>
    </rPh>
    <rPh sb="10" eb="11">
      <t>メ</t>
    </rPh>
    <phoneticPr fontId="1"/>
  </si>
  <si>
    <t>直近の山と山の谷間の安値付近。この付近はレンジになりやすい。</t>
    <rPh sb="0" eb="2">
      <t>チョッキン</t>
    </rPh>
    <rPh sb="3" eb="4">
      <t>ヤマ</t>
    </rPh>
    <rPh sb="5" eb="6">
      <t>ヤマ</t>
    </rPh>
    <rPh sb="7" eb="9">
      <t>タニマ</t>
    </rPh>
    <rPh sb="10" eb="12">
      <t>ヤスネ</t>
    </rPh>
    <rPh sb="12" eb="14">
      <t>フキン</t>
    </rPh>
    <rPh sb="17" eb="19">
      <t>フキン</t>
    </rPh>
    <phoneticPr fontId="1"/>
  </si>
  <si>
    <t>フィボナッチターゲット1.27, 1.5, 2.0で決済(黄色で塗りつぶしたところはフィボナッチターゲット3までとれている）</t>
    <rPh sb="29" eb="31">
      <t>キイロ</t>
    </rPh>
    <rPh sb="32" eb="33">
      <t>ヌ</t>
    </rPh>
    <phoneticPr fontId="1"/>
  </si>
  <si>
    <t>画像2</t>
    <rPh sb="0" eb="2">
      <t>ガゾウ</t>
    </rPh>
    <phoneticPr fontId="1"/>
  </si>
  <si>
    <t>下図のように谷間の安値付近はレンジになりやすいのか?</t>
    <rPh sb="0" eb="2">
      <t>シタズ</t>
    </rPh>
    <rPh sb="6" eb="8">
      <t>タニマ</t>
    </rPh>
    <rPh sb="9" eb="11">
      <t>ヤスネ</t>
    </rPh>
    <rPh sb="11" eb="13">
      <t>フキン</t>
    </rPh>
    <phoneticPr fontId="1"/>
  </si>
  <si>
    <t>次回注意してみる。</t>
    <rPh sb="0" eb="2">
      <t>ジカイ</t>
    </rPh>
    <rPh sb="2" eb="4">
      <t>チュウイ</t>
    </rPh>
    <phoneticPr fontId="1"/>
  </si>
  <si>
    <t>画像6</t>
    <rPh sb="0" eb="2">
      <t>ガゾウ</t>
    </rPh>
    <phoneticPr fontId="1"/>
  </si>
  <si>
    <t>75.057は過去にサポートされた付近。結果やはりこの付近まではいけた。が、それ以上にはならなかった。</t>
    <rPh sb="7" eb="9">
      <t>カコ</t>
    </rPh>
    <rPh sb="17" eb="19">
      <t>フキン</t>
    </rPh>
    <rPh sb="20" eb="22">
      <t>ケッカ</t>
    </rPh>
    <rPh sb="27" eb="29">
      <t>フキン</t>
    </rPh>
    <rPh sb="40" eb="42">
      <t>イジョウ</t>
    </rPh>
    <phoneticPr fontId="1"/>
  </si>
  <si>
    <t>72.613付近(2019年9月に揉み合っていたライン)と判断してエントリー。</t>
    <rPh sb="6" eb="8">
      <t>フキン</t>
    </rPh>
    <rPh sb="13" eb="14">
      <t>ネン</t>
    </rPh>
    <rPh sb="15" eb="16">
      <t>ガツ</t>
    </rPh>
    <rPh sb="17" eb="18">
      <t>モ</t>
    </rPh>
    <rPh sb="19" eb="20">
      <t>ア</t>
    </rPh>
    <rPh sb="29" eb="31">
      <t>ハンダン</t>
    </rPh>
    <phoneticPr fontId="1"/>
  </si>
  <si>
    <t>結果72.613到達前に一度反転したが“3”までいけた。</t>
    <rPh sb="0" eb="2">
      <t>ケッカ</t>
    </rPh>
    <rPh sb="8" eb="10">
      <t>トウタツ</t>
    </rPh>
    <rPh sb="10" eb="11">
      <t>マエ</t>
    </rPh>
    <rPh sb="12" eb="14">
      <t>イチド</t>
    </rPh>
    <rPh sb="14" eb="16">
      <t>ハンテン</t>
    </rPh>
    <phoneticPr fontId="1"/>
  </si>
  <si>
    <t>レジンの下側(73.359)を抜け下降トレンド中。次のサポートラインは</t>
    <rPh sb="4" eb="6">
      <t>シタガワ</t>
    </rPh>
    <rPh sb="15" eb="16">
      <t>ヌ</t>
    </rPh>
    <rPh sb="17" eb="19">
      <t>カコウ</t>
    </rPh>
    <rPh sb="23" eb="24">
      <t>チュウ</t>
    </rPh>
    <rPh sb="25" eb="26">
      <t>ツギ</t>
    </rPh>
    <phoneticPr fontId="1"/>
  </si>
  <si>
    <t>画像7</t>
    <rPh sb="0" eb="2">
      <t>ガゾウ</t>
    </rPh>
    <phoneticPr fontId="1"/>
  </si>
  <si>
    <t>画像8</t>
    <rPh sb="0" eb="2">
      <t>ガゾウ</t>
    </rPh>
    <phoneticPr fontId="1"/>
  </si>
  <si>
    <t>画像9</t>
    <rPh sb="0" eb="2">
      <t>ガゾウ</t>
    </rPh>
    <phoneticPr fontId="1"/>
  </si>
  <si>
    <t>マイルール</t>
    <phoneticPr fontId="1"/>
  </si>
  <si>
    <t>結果、№2の失敗で直近の安値高値とか過去に揉み合う</t>
    <rPh sb="0" eb="2">
      <t>ケッカ</t>
    </rPh>
    <rPh sb="6" eb="8">
      <t>シッパイ</t>
    </rPh>
    <rPh sb="9" eb="11">
      <t>チョッキン</t>
    </rPh>
    <rPh sb="12" eb="14">
      <t>ヤスネ</t>
    </rPh>
    <rPh sb="14" eb="16">
      <t>タカネ</t>
    </rPh>
    <rPh sb="18" eb="20">
      <t>カコ</t>
    </rPh>
    <rPh sb="21" eb="22">
      <t>モ</t>
    </rPh>
    <rPh sb="23" eb="24">
      <t>ア</t>
    </rPh>
    <phoneticPr fontId="1"/>
  </si>
  <si>
    <t>エントリー判断した。</t>
  </si>
  <si>
    <t>レジンは避ける。過去に揉み合ったラインを確認。</t>
    <rPh sb="4" eb="5">
      <t>サ</t>
    </rPh>
    <rPh sb="8" eb="10">
      <t>カコ</t>
    </rPh>
    <rPh sb="11" eb="12">
      <t>モ</t>
    </rPh>
    <rPh sb="13" eb="14">
      <t>ア</t>
    </rPh>
    <rPh sb="20" eb="22">
      <t>カクニン</t>
    </rPh>
    <phoneticPr fontId="1"/>
  </si>
  <si>
    <t>上昇トレンド中。斜めライン、過去のもみ合うラインを意識。</t>
    <rPh sb="0" eb="2">
      <t>ジョウショウ</t>
    </rPh>
    <rPh sb="6" eb="7">
      <t>チュウ</t>
    </rPh>
    <rPh sb="8" eb="9">
      <t>ナナ</t>
    </rPh>
    <rPh sb="14" eb="16">
      <t>カコ</t>
    </rPh>
    <rPh sb="19" eb="20">
      <t>ア</t>
    </rPh>
    <rPh sb="25" eb="27">
      <t>イシキ</t>
    </rPh>
    <phoneticPr fontId="1"/>
  </si>
  <si>
    <t>下降トレンド中の押し目。</t>
    <rPh sb="0" eb="2">
      <t>カコウ</t>
    </rPh>
    <rPh sb="6" eb="7">
      <t>チュウ</t>
    </rPh>
    <rPh sb="8" eb="9">
      <t>オ</t>
    </rPh>
    <rPh sb="10" eb="11">
      <t>メ</t>
    </rPh>
    <phoneticPr fontId="1"/>
  </si>
  <si>
    <t>過去の高値などサポートラインを確認してのエントリー。</t>
    <rPh sb="0" eb="2">
      <t>カコ</t>
    </rPh>
    <rPh sb="3" eb="5">
      <t>タカネ</t>
    </rPh>
    <rPh sb="15" eb="17">
      <t>カクニン</t>
    </rPh>
    <phoneticPr fontId="1"/>
  </si>
  <si>
    <t>位置はやはり抵抗になると気付き後半はそれを踏まえ</t>
    <rPh sb="0" eb="2">
      <t>イチ</t>
    </rPh>
    <rPh sb="6" eb="8">
      <t>テイコウ</t>
    </rPh>
    <rPh sb="12" eb="14">
      <t>キヅ</t>
    </rPh>
    <rPh sb="15" eb="17">
      <t>コウハン</t>
    </rPh>
    <rPh sb="21" eb="22">
      <t>フ</t>
    </rPh>
    <phoneticPr fontId="1"/>
  </si>
  <si>
    <t>1D足</t>
    <rPh sb="2" eb="3">
      <t>アシ</t>
    </rPh>
    <phoneticPr fontId="1"/>
  </si>
  <si>
    <r>
      <rPr>
        <strike/>
        <sz val="11"/>
        <color theme="1"/>
        <rFont val="游ゴシック"/>
        <family val="3"/>
        <charset val="128"/>
        <scheme val="minor"/>
      </rPr>
      <t>レンジは避ける。</t>
    </r>
    <r>
      <rPr>
        <sz val="11"/>
        <color theme="1"/>
        <rFont val="游ゴシック"/>
        <family val="2"/>
        <charset val="128"/>
        <scheme val="minor"/>
      </rPr>
      <t>過去に揉み合ったラインを確認。画像を最小にして大きな流れを確認する。</t>
    </r>
    <rPh sb="4" eb="5">
      <t>サ</t>
    </rPh>
    <rPh sb="8" eb="10">
      <t>カコ</t>
    </rPh>
    <rPh sb="11" eb="12">
      <t>モ</t>
    </rPh>
    <rPh sb="13" eb="14">
      <t>ア</t>
    </rPh>
    <rPh sb="20" eb="22">
      <t>カクニン</t>
    </rPh>
    <rPh sb="23" eb="25">
      <t>ガゾウ</t>
    </rPh>
    <rPh sb="26" eb="28">
      <t>サイショウ</t>
    </rPh>
    <rPh sb="31" eb="32">
      <t>オオ</t>
    </rPh>
    <rPh sb="34" eb="35">
      <t>ナガ</t>
    </rPh>
    <rPh sb="37" eb="39">
      <t>カクニン</t>
    </rPh>
    <phoneticPr fontId="1"/>
  </si>
  <si>
    <t>結果“5”以上になった。</t>
    <rPh sb="0" eb="2">
      <t>ケッカ</t>
    </rPh>
    <rPh sb="5" eb="7">
      <t>イジョウ</t>
    </rPh>
    <phoneticPr fontId="1"/>
  </si>
  <si>
    <t>30M、1H、4Hいずれも強い上昇トレンドだった。また、1Dでの大きな流れとサポートライン、抵抗ラインでエントリー判断した。</t>
    <rPh sb="13" eb="14">
      <t>ツヨ</t>
    </rPh>
    <rPh sb="15" eb="17">
      <t>ジョウショウ</t>
    </rPh>
    <rPh sb="32" eb="33">
      <t>オオ</t>
    </rPh>
    <rPh sb="35" eb="36">
      <t>ナガ</t>
    </rPh>
    <rPh sb="46" eb="48">
      <t>テイコウ</t>
    </rPh>
    <rPh sb="57" eb="59">
      <t>ハンダン</t>
    </rPh>
    <phoneticPr fontId="1"/>
  </si>
  <si>
    <t>画像3でのPBすぐあとに出たＰＢ</t>
    <rPh sb="0" eb="2">
      <t>ガゾウ</t>
    </rPh>
    <rPh sb="12" eb="13">
      <t>デ</t>
    </rPh>
    <phoneticPr fontId="1"/>
  </si>
  <si>
    <t>方向性をもう少し見極めてからエントリーしていれば良かったのか?</t>
    <rPh sb="0" eb="2">
      <t>ホウコウ</t>
    </rPh>
    <rPh sb="2" eb="3">
      <t>セイ</t>
    </rPh>
    <rPh sb="6" eb="7">
      <t>スコ</t>
    </rPh>
    <rPh sb="8" eb="10">
      <t>ミキワ</t>
    </rPh>
    <rPh sb="24" eb="25">
      <t>ヨ</t>
    </rPh>
    <phoneticPr fontId="1"/>
  </si>
  <si>
    <t>結果、過去に揉み合った抵抗ラインを抜けられず斜めのサポートラインから下方向へ離れだしたけどレンジ内だったのかな?</t>
    <rPh sb="0" eb="2">
      <t>ケッカ</t>
    </rPh>
    <rPh sb="3" eb="5">
      <t>カコ</t>
    </rPh>
    <rPh sb="6" eb="7">
      <t>モ</t>
    </rPh>
    <rPh sb="8" eb="9">
      <t>ア</t>
    </rPh>
    <rPh sb="11" eb="13">
      <t>テイコウ</t>
    </rPh>
    <rPh sb="17" eb="18">
      <t>ヌ</t>
    </rPh>
    <rPh sb="22" eb="23">
      <t>ナナ</t>
    </rPh>
    <rPh sb="34" eb="35">
      <t>シタ</t>
    </rPh>
    <rPh sb="35" eb="37">
      <t>ホウコウ</t>
    </rPh>
    <rPh sb="38" eb="39">
      <t>ハナ</t>
    </rPh>
    <rPh sb="48" eb="49">
      <t>ナイ</t>
    </rPh>
    <phoneticPr fontId="1"/>
  </si>
  <si>
    <t>【エントリー理由の画像】</t>
    <rPh sb="6" eb="8">
      <t>リユウ</t>
    </rPh>
    <rPh sb="9" eb="11">
      <t>ガゾウ</t>
    </rPh>
    <phoneticPr fontId="1"/>
  </si>
  <si>
    <t>【結果の画像】</t>
    <rPh sb="1" eb="3">
      <t>ケッカ</t>
    </rPh>
    <rPh sb="4" eb="6">
      <t>ガゾウ</t>
    </rPh>
    <phoneticPr fontId="1"/>
  </si>
  <si>
    <t>○</t>
  </si>
  <si>
    <t>ＡＵＤ/JPY</t>
  </si>
  <si>
    <t>AUD/USD</t>
  </si>
  <si>
    <t>次からは検証の仕方やマイルールも決まりだしたのでペースを上げていきます。EBも見ていこうと思いますが良いでしょうか?勝手に進めて良かったでしょうか?デモトレードはMT4の取り扱いを確認し、注文の出し方が分からなかったのでYouTubeをいろいろ見て確認しましたので今から始めるところです。</t>
    <rPh sb="0" eb="1">
      <t>ツギ</t>
    </rPh>
    <rPh sb="4" eb="6">
      <t>ケンショウ</t>
    </rPh>
    <rPh sb="7" eb="9">
      <t>シカタ</t>
    </rPh>
    <rPh sb="16" eb="17">
      <t>キ</t>
    </rPh>
    <rPh sb="28" eb="29">
      <t>ア</t>
    </rPh>
    <rPh sb="39" eb="40">
      <t>ミ</t>
    </rPh>
    <rPh sb="45" eb="46">
      <t>オモ</t>
    </rPh>
    <rPh sb="50" eb="51">
      <t>ヨ</t>
    </rPh>
    <rPh sb="58" eb="60">
      <t>カッテ</t>
    </rPh>
    <rPh sb="61" eb="62">
      <t>スス</t>
    </rPh>
    <rPh sb="64" eb="65">
      <t>ヨ</t>
    </rPh>
    <rPh sb="85" eb="86">
      <t>ト</t>
    </rPh>
    <rPh sb="87" eb="88">
      <t>アツカ</t>
    </rPh>
    <rPh sb="90" eb="92">
      <t>カクニン</t>
    </rPh>
    <rPh sb="94" eb="96">
      <t>チュウモン</t>
    </rPh>
    <rPh sb="97" eb="98">
      <t>ダ</t>
    </rPh>
    <rPh sb="99" eb="100">
      <t>カタ</t>
    </rPh>
    <rPh sb="101" eb="102">
      <t>ワ</t>
    </rPh>
    <rPh sb="122" eb="123">
      <t>ミ</t>
    </rPh>
    <rPh sb="124" eb="126">
      <t>カクニン</t>
    </rPh>
    <rPh sb="132" eb="133">
      <t>イマ</t>
    </rPh>
    <rPh sb="135" eb="136">
      <t>ハジ</t>
    </rPh>
    <phoneticPr fontId="1"/>
  </si>
  <si>
    <t>同じ通貨、同じ期間で時間軸での違いとマイルールを模索しました。1H4Hではレンジを避けて損切を減らし、また、過去の揉み合った位置を水平ラインにして確認、トレンドの方向を斜めラインにしてサポートを確認、これらを組み合わせて確度が上がったと思う。しかし、1Dでレンジを避けたらチャンスが少なくなってしまったので1Dではレンジはあまり気にしない様にした。時間軸でレンジとする幅が違うという事でしょうか?時間軸が短いものほどチャンスはありますが確度がいまいちというか上がったり下がったりが激しくて予測がハズレ失敗も多いように感じた。時間軸でチャンスのタイミングはバラバラ。同じタイミングではない。</t>
    <rPh sb="0" eb="1">
      <t>オナ</t>
    </rPh>
    <rPh sb="2" eb="4">
      <t>ツウカ</t>
    </rPh>
    <rPh sb="5" eb="6">
      <t>オナ</t>
    </rPh>
    <rPh sb="7" eb="9">
      <t>キカン</t>
    </rPh>
    <rPh sb="10" eb="13">
      <t>ジカンジク</t>
    </rPh>
    <rPh sb="15" eb="16">
      <t>チガ</t>
    </rPh>
    <rPh sb="24" eb="26">
      <t>モサク</t>
    </rPh>
    <rPh sb="41" eb="42">
      <t>サ</t>
    </rPh>
    <rPh sb="44" eb="46">
      <t>ソンギリ</t>
    </rPh>
    <rPh sb="47" eb="48">
      <t>ヘ</t>
    </rPh>
    <rPh sb="54" eb="56">
      <t>カコ</t>
    </rPh>
    <rPh sb="57" eb="58">
      <t>モ</t>
    </rPh>
    <rPh sb="59" eb="60">
      <t>ア</t>
    </rPh>
    <rPh sb="62" eb="64">
      <t>イチ</t>
    </rPh>
    <rPh sb="65" eb="67">
      <t>スイヘイ</t>
    </rPh>
    <rPh sb="73" eb="75">
      <t>カクニン</t>
    </rPh>
    <rPh sb="81" eb="83">
      <t>ホウコウ</t>
    </rPh>
    <rPh sb="84" eb="85">
      <t>ナナ</t>
    </rPh>
    <rPh sb="97" eb="99">
      <t>カクニン</t>
    </rPh>
    <rPh sb="104" eb="105">
      <t>ク</t>
    </rPh>
    <rPh sb="106" eb="107">
      <t>ア</t>
    </rPh>
    <rPh sb="110" eb="112">
      <t>カクド</t>
    </rPh>
    <rPh sb="113" eb="114">
      <t>ア</t>
    </rPh>
    <rPh sb="118" eb="119">
      <t>オモ</t>
    </rPh>
    <rPh sb="132" eb="133">
      <t>サ</t>
    </rPh>
    <rPh sb="141" eb="142">
      <t>スク</t>
    </rPh>
    <rPh sb="164" eb="165">
      <t>キ</t>
    </rPh>
    <rPh sb="169" eb="170">
      <t>ヨウ</t>
    </rPh>
    <rPh sb="174" eb="176">
      <t>ジカン</t>
    </rPh>
    <rPh sb="176" eb="177">
      <t>ジク</t>
    </rPh>
    <rPh sb="184" eb="185">
      <t>ハバ</t>
    </rPh>
    <rPh sb="186" eb="187">
      <t>チガ</t>
    </rPh>
    <rPh sb="191" eb="192">
      <t>コト</t>
    </rPh>
    <rPh sb="198" eb="200">
      <t>ジカン</t>
    </rPh>
    <rPh sb="200" eb="201">
      <t>ジク</t>
    </rPh>
    <rPh sb="202" eb="203">
      <t>ミジカ</t>
    </rPh>
    <rPh sb="218" eb="220">
      <t>カクド</t>
    </rPh>
    <rPh sb="229" eb="230">
      <t>ア</t>
    </rPh>
    <rPh sb="234" eb="235">
      <t>サ</t>
    </rPh>
    <rPh sb="240" eb="241">
      <t>ハゲ</t>
    </rPh>
    <rPh sb="244" eb="246">
      <t>ヨソク</t>
    </rPh>
    <rPh sb="250" eb="252">
      <t>シッパイ</t>
    </rPh>
    <rPh sb="253" eb="254">
      <t>オオ</t>
    </rPh>
    <rPh sb="258" eb="259">
      <t>カン</t>
    </rPh>
    <rPh sb="262" eb="265">
      <t>ジカンジク</t>
    </rPh>
    <rPh sb="282" eb="283">
      <t>オナ</t>
    </rPh>
    <phoneticPr fontId="1"/>
  </si>
  <si>
    <t>時間軸をすべて確認したり、線をいろいろ引いてみたり、失敗したりしてどこを見ているのか分からなくなったりと確認に時間がかかった。かかり過ぎた。疲れましたが、気付きもあり収穫はありました。最初のうちの苦労だと思い頑張ります。過去の揉み合った抵抗ラインは面白いほど反応していた。今後もかなり重要な判断材料だと思いました。今回の検証を1つのファイルに記録したかったので遅くなり添削にはご迷惑をお掛けします。今後ともよろしくお願いいたします。</t>
    <rPh sb="0" eb="2">
      <t>ジカン</t>
    </rPh>
    <rPh sb="2" eb="3">
      <t>ジク</t>
    </rPh>
    <rPh sb="7" eb="9">
      <t>カクニン</t>
    </rPh>
    <rPh sb="13" eb="14">
      <t>セン</t>
    </rPh>
    <rPh sb="19" eb="20">
      <t>ヒ</t>
    </rPh>
    <rPh sb="26" eb="28">
      <t>シッパイ</t>
    </rPh>
    <rPh sb="36" eb="37">
      <t>ミ</t>
    </rPh>
    <rPh sb="42" eb="43">
      <t>ワ</t>
    </rPh>
    <rPh sb="52" eb="54">
      <t>カクニン</t>
    </rPh>
    <rPh sb="55" eb="57">
      <t>ジカン</t>
    </rPh>
    <rPh sb="66" eb="67">
      <t>ス</t>
    </rPh>
    <rPh sb="70" eb="71">
      <t>ツカ</t>
    </rPh>
    <rPh sb="77" eb="79">
      <t>キヅ</t>
    </rPh>
    <rPh sb="83" eb="85">
      <t>シュウカク</t>
    </rPh>
    <rPh sb="92" eb="94">
      <t>サイショ</t>
    </rPh>
    <rPh sb="98" eb="100">
      <t>クロウ</t>
    </rPh>
    <rPh sb="102" eb="103">
      <t>オモ</t>
    </rPh>
    <rPh sb="104" eb="106">
      <t>ガンバ</t>
    </rPh>
    <rPh sb="110" eb="112">
      <t>カコ</t>
    </rPh>
    <rPh sb="113" eb="114">
      <t>モ</t>
    </rPh>
    <rPh sb="115" eb="116">
      <t>ア</t>
    </rPh>
    <rPh sb="118" eb="120">
      <t>テイコウ</t>
    </rPh>
    <rPh sb="124" eb="126">
      <t>オモシロ</t>
    </rPh>
    <rPh sb="129" eb="131">
      <t>ハンノウ</t>
    </rPh>
    <rPh sb="136" eb="138">
      <t>コンゴ</t>
    </rPh>
    <rPh sb="142" eb="144">
      <t>ジュウヨウ</t>
    </rPh>
    <rPh sb="145" eb="147">
      <t>ハンダン</t>
    </rPh>
    <rPh sb="147" eb="149">
      <t>ザイリョウ</t>
    </rPh>
    <rPh sb="151" eb="152">
      <t>オモ</t>
    </rPh>
    <rPh sb="157" eb="159">
      <t>コンカイ</t>
    </rPh>
    <rPh sb="160" eb="162">
      <t>ケンショウ</t>
    </rPh>
    <rPh sb="171" eb="173">
      <t>キロク</t>
    </rPh>
    <rPh sb="180" eb="181">
      <t>オソ</t>
    </rPh>
    <rPh sb="184" eb="186">
      <t>テンサク</t>
    </rPh>
    <rPh sb="189" eb="191">
      <t>メイワク</t>
    </rPh>
    <rPh sb="193" eb="194">
      <t>カ</t>
    </rPh>
    <rPh sb="199" eb="201">
      <t>コンゴ</t>
    </rPh>
    <rPh sb="208" eb="209">
      <t>ネガ</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</si>
</sst>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d;@"/>
    <numFmt numFmtId="177" formatCode="#,##0_);[Red]\(#,##0\)"/>
    <numFmt numFmtId="178" formatCode="#,##0_ "/>
    <numFmt numFmtId="179" formatCode="0.0%"/>
  </numFmts>
  <fonts count="16"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strike/>
      <sz val="11"/>
      <color theme="1"/>
      <name val="游ゴシック"/>
      <family val="3"/>
      <charset val="128"/>
      <scheme val="minor"/>
    </font>
    <font>
      <sz val="11"/>
      <color rgb="FF0070C0"/>
      <name val="ＭＳ Ｐゴシック"/>
      <family val="3"/>
      <charset val="128"/>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13">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2" fillId="4" borderId="9" xfId="0" applyNumberFormat="1" applyFont="1" applyFill="1" applyBorder="1">
      <alignment vertical="center"/>
    </xf>
    <xf numFmtId="49" fontId="0" fillId="0" borderId="0" xfId="0" applyNumberFormat="1">
      <alignment vertical="center"/>
    </xf>
    <xf numFmtId="0" fontId="12" fillId="0" borderId="9" xfId="0" applyNumberFormat="1" applyFont="1" applyFill="1" applyBorder="1">
      <alignment vertical="center"/>
    </xf>
    <xf numFmtId="176" fontId="0" fillId="0" borderId="10" xfId="0" applyNumberFormat="1" applyFill="1" applyBorder="1">
      <alignment vertical="center"/>
    </xf>
    <xf numFmtId="0" fontId="0" fillId="0" borderId="3" xfId="0" applyFill="1" applyBorder="1" applyAlignment="1">
      <alignment horizontal="center" vertical="center"/>
    </xf>
    <xf numFmtId="0" fontId="12" fillId="0" borderId="3" xfId="0" applyNumberFormat="1" applyFont="1" applyFill="1" applyBorder="1">
      <alignment vertical="center"/>
    </xf>
    <xf numFmtId="0" fontId="12" fillId="0" borderId="4" xfId="0" applyNumberFormat="1" applyFont="1" applyFill="1" applyBorder="1">
      <alignment vertical="center"/>
    </xf>
    <xf numFmtId="176" fontId="0" fillId="0" borderId="12" xfId="0" applyNumberFormat="1" applyFill="1" applyBorder="1">
      <alignment vertical="center"/>
    </xf>
    <xf numFmtId="0" fontId="0" fillId="0" borderId="8" xfId="0" applyFill="1" applyBorder="1" applyAlignment="1">
      <alignment horizontal="center" vertical="center"/>
    </xf>
    <xf numFmtId="0" fontId="12" fillId="0" borderId="8" xfId="0" applyNumberFormat="1" applyFont="1" applyFill="1" applyBorder="1">
      <alignment vertical="center"/>
    </xf>
    <xf numFmtId="0" fontId="12" fillId="4" borderId="5" xfId="0" applyNumberFormat="1" applyFont="1" applyFill="1" applyBorder="1">
      <alignment vertical="center"/>
    </xf>
    <xf numFmtId="177" fontId="2" fillId="0" borderId="0" xfId="0" applyNumberFormat="1" applyFont="1">
      <alignment vertical="center"/>
    </xf>
    <xf numFmtId="178" fontId="3" fillId="0" borderId="0" xfId="0" applyNumberFormat="1" applyFont="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xf numFmtId="0" fontId="4" fillId="0" borderId="0" xfId="2" applyFont="1">
      <alignment vertical="center"/>
    </xf>
    <xf numFmtId="0" fontId="15" fillId="0" borderId="0" xfId="2" applyFont="1">
      <alignment vertical="center"/>
    </xf>
    <xf numFmtId="176" fontId="7" fillId="0" borderId="16" xfId="0" applyNumberFormat="1" applyFont="1" applyBorder="1" applyAlignment="1">
      <alignment horizontal="center" vertical="center"/>
    </xf>
  </cellXfs>
  <cellStyles count="4">
    <cellStyle name="パーセント" xfId="3" builtinId="5"/>
    <cellStyle name="桁区切り" xfId="1" builtinId="6"/>
    <cellStyle name="標準" xfId="0" builtinId="0"/>
    <cellStyle name="標準 2" xfId="2"/>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3.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7.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2.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image" Target="../media/image35.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image" Target="../media/image3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image" Target="../media/image58.png"/><Relationship Id="rId3" Type="http://schemas.openxmlformats.org/officeDocument/2006/relationships/image" Target="../media/image53.png"/><Relationship Id="rId7" Type="http://schemas.openxmlformats.org/officeDocument/2006/relationships/image" Target="../media/image57.png"/><Relationship Id="rId12" Type="http://schemas.openxmlformats.org/officeDocument/2006/relationships/image" Target="../media/image62.png"/><Relationship Id="rId2" Type="http://schemas.openxmlformats.org/officeDocument/2006/relationships/image" Target="../media/image52.png"/><Relationship Id="rId1" Type="http://schemas.openxmlformats.org/officeDocument/2006/relationships/image" Target="../media/image51.png"/><Relationship Id="rId6" Type="http://schemas.openxmlformats.org/officeDocument/2006/relationships/image" Target="../media/image56.png"/><Relationship Id="rId11" Type="http://schemas.openxmlformats.org/officeDocument/2006/relationships/image" Target="../media/image61.png"/><Relationship Id="rId5" Type="http://schemas.openxmlformats.org/officeDocument/2006/relationships/image" Target="../media/image55.png"/><Relationship Id="rId10" Type="http://schemas.openxmlformats.org/officeDocument/2006/relationships/image" Target="../media/image60.png"/><Relationship Id="rId4" Type="http://schemas.openxmlformats.org/officeDocument/2006/relationships/image" Target="../media/image54.png"/><Relationship Id="rId9"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xmlns=""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xmlns=""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xmlns=""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xmlns=""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xmlns=""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xmlns=""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xmlns=""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xmlns=""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xmlns=""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xmlns=""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xmlns=""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xmlns=""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xmlns=""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xmlns=""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xmlns=""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xmlns=""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xmlns=""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xmlns=""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xmlns=""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xmlns=""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xmlns=""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xmlns=""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xmlns=""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0</xdr:colOff>
      <xdr:row>40</xdr:row>
      <xdr:rowOff>0</xdr:rowOff>
    </xdr:from>
    <xdr:to>
      <xdr:col>22</xdr:col>
      <xdr:colOff>274450</xdr:colOff>
      <xdr:row>71</xdr:row>
      <xdr:rowOff>167459</xdr:rowOff>
    </xdr:to>
    <xdr:pic>
      <xdr:nvPicPr>
        <xdr:cNvPr id="26" name="図 25"/>
        <xdr:cNvPicPr>
          <a:picLocks noChangeAspect="1"/>
        </xdr:cNvPicPr>
      </xdr:nvPicPr>
      <xdr:blipFill>
        <a:blip xmlns:r="http://schemas.openxmlformats.org/officeDocument/2006/relationships" r:embed="rId1"/>
        <a:stretch>
          <a:fillRect/>
        </a:stretch>
      </xdr:blipFill>
      <xdr:spPr>
        <a:xfrm>
          <a:off x="504825" y="7239000"/>
          <a:ext cx="13209400" cy="5777684"/>
        </a:xfrm>
        <a:prstGeom prst="rect">
          <a:avLst/>
        </a:prstGeom>
      </xdr:spPr>
    </xdr:pic>
    <xdr:clientData/>
  </xdr:twoCellAnchor>
  <xdr:twoCellAnchor editAs="oneCell">
    <xdr:from>
      <xdr:col>1</xdr:col>
      <xdr:colOff>19050</xdr:colOff>
      <xdr:row>15</xdr:row>
      <xdr:rowOff>76200</xdr:rowOff>
    </xdr:from>
    <xdr:to>
      <xdr:col>15</xdr:col>
      <xdr:colOff>476250</xdr:colOff>
      <xdr:row>37</xdr:row>
      <xdr:rowOff>47261</xdr:rowOff>
    </xdr:to>
    <xdr:pic>
      <xdr:nvPicPr>
        <xdr:cNvPr id="27" name="図 26"/>
        <xdr:cNvPicPr>
          <a:picLocks noChangeAspect="1"/>
        </xdr:cNvPicPr>
      </xdr:nvPicPr>
      <xdr:blipFill>
        <a:blip xmlns:r="http://schemas.openxmlformats.org/officeDocument/2006/relationships" r:embed="rId2"/>
        <a:stretch>
          <a:fillRect/>
        </a:stretch>
      </xdr:blipFill>
      <xdr:spPr>
        <a:xfrm>
          <a:off x="523875" y="2790825"/>
          <a:ext cx="9058275" cy="3952511"/>
        </a:xfrm>
        <a:prstGeom prst="rect">
          <a:avLst/>
        </a:prstGeom>
      </xdr:spPr>
    </xdr:pic>
    <xdr:clientData/>
  </xdr:twoCellAnchor>
  <xdr:twoCellAnchor editAs="oneCell">
    <xdr:from>
      <xdr:col>1</xdr:col>
      <xdr:colOff>0</xdr:colOff>
      <xdr:row>75</xdr:row>
      <xdr:rowOff>0</xdr:rowOff>
    </xdr:from>
    <xdr:to>
      <xdr:col>22</xdr:col>
      <xdr:colOff>274450</xdr:colOff>
      <xdr:row>106</xdr:row>
      <xdr:rowOff>167459</xdr:rowOff>
    </xdr:to>
    <xdr:pic>
      <xdr:nvPicPr>
        <xdr:cNvPr id="28" name="図 27"/>
        <xdr:cNvPicPr>
          <a:picLocks noChangeAspect="1"/>
        </xdr:cNvPicPr>
      </xdr:nvPicPr>
      <xdr:blipFill>
        <a:blip xmlns:r="http://schemas.openxmlformats.org/officeDocument/2006/relationships" r:embed="rId3"/>
        <a:stretch>
          <a:fillRect/>
        </a:stretch>
      </xdr:blipFill>
      <xdr:spPr>
        <a:xfrm>
          <a:off x="504825" y="13573125"/>
          <a:ext cx="13209400" cy="5777684"/>
        </a:xfrm>
        <a:prstGeom prst="rect">
          <a:avLst/>
        </a:prstGeom>
      </xdr:spPr>
    </xdr:pic>
    <xdr:clientData/>
  </xdr:twoCellAnchor>
  <xdr:twoCellAnchor editAs="oneCell">
    <xdr:from>
      <xdr:col>1</xdr:col>
      <xdr:colOff>0</xdr:colOff>
      <xdr:row>110</xdr:row>
      <xdr:rowOff>0</xdr:rowOff>
    </xdr:from>
    <xdr:to>
      <xdr:col>22</xdr:col>
      <xdr:colOff>274450</xdr:colOff>
      <xdr:row>141</xdr:row>
      <xdr:rowOff>167459</xdr:rowOff>
    </xdr:to>
    <xdr:pic>
      <xdr:nvPicPr>
        <xdr:cNvPr id="30" name="図 29"/>
        <xdr:cNvPicPr>
          <a:picLocks noChangeAspect="1"/>
        </xdr:cNvPicPr>
      </xdr:nvPicPr>
      <xdr:blipFill>
        <a:blip xmlns:r="http://schemas.openxmlformats.org/officeDocument/2006/relationships" r:embed="rId4"/>
        <a:stretch>
          <a:fillRect/>
        </a:stretch>
      </xdr:blipFill>
      <xdr:spPr>
        <a:xfrm>
          <a:off x="504825" y="19907250"/>
          <a:ext cx="13209400" cy="5777684"/>
        </a:xfrm>
        <a:prstGeom prst="rect">
          <a:avLst/>
        </a:prstGeom>
      </xdr:spPr>
    </xdr:pic>
    <xdr:clientData/>
  </xdr:twoCellAnchor>
  <xdr:twoCellAnchor editAs="oneCell">
    <xdr:from>
      <xdr:col>1</xdr:col>
      <xdr:colOff>0</xdr:colOff>
      <xdr:row>144</xdr:row>
      <xdr:rowOff>0</xdr:rowOff>
    </xdr:from>
    <xdr:to>
      <xdr:col>22</xdr:col>
      <xdr:colOff>274450</xdr:colOff>
      <xdr:row>179</xdr:row>
      <xdr:rowOff>175297</xdr:rowOff>
    </xdr:to>
    <xdr:pic>
      <xdr:nvPicPr>
        <xdr:cNvPr id="25" name="図 24"/>
        <xdr:cNvPicPr>
          <a:picLocks noChangeAspect="1"/>
        </xdr:cNvPicPr>
      </xdr:nvPicPr>
      <xdr:blipFill>
        <a:blip xmlns:r="http://schemas.openxmlformats.org/officeDocument/2006/relationships" r:embed="rId5"/>
        <a:stretch>
          <a:fillRect/>
        </a:stretch>
      </xdr:blipFill>
      <xdr:spPr>
        <a:xfrm>
          <a:off x="504825" y="26060400"/>
          <a:ext cx="13209400" cy="6509422"/>
        </a:xfrm>
        <a:prstGeom prst="rect">
          <a:avLst/>
        </a:prstGeom>
      </xdr:spPr>
    </xdr:pic>
    <xdr:clientData/>
  </xdr:twoCellAnchor>
  <xdr:twoCellAnchor editAs="oneCell">
    <xdr:from>
      <xdr:col>1</xdr:col>
      <xdr:colOff>0</xdr:colOff>
      <xdr:row>182</xdr:row>
      <xdr:rowOff>0</xdr:rowOff>
    </xdr:from>
    <xdr:to>
      <xdr:col>22</xdr:col>
      <xdr:colOff>274450</xdr:colOff>
      <xdr:row>217</xdr:row>
      <xdr:rowOff>175297</xdr:rowOff>
    </xdr:to>
    <xdr:pic>
      <xdr:nvPicPr>
        <xdr:cNvPr id="31" name="図 30"/>
        <xdr:cNvPicPr>
          <a:picLocks noChangeAspect="1"/>
        </xdr:cNvPicPr>
      </xdr:nvPicPr>
      <xdr:blipFill>
        <a:blip xmlns:r="http://schemas.openxmlformats.org/officeDocument/2006/relationships" r:embed="rId6"/>
        <a:stretch>
          <a:fillRect/>
        </a:stretch>
      </xdr:blipFill>
      <xdr:spPr>
        <a:xfrm>
          <a:off x="504825" y="32937450"/>
          <a:ext cx="13209400" cy="6509422"/>
        </a:xfrm>
        <a:prstGeom prst="rect">
          <a:avLst/>
        </a:prstGeom>
      </xdr:spPr>
    </xdr:pic>
    <xdr:clientData/>
  </xdr:twoCellAnchor>
  <xdr:twoCellAnchor editAs="oneCell">
    <xdr:from>
      <xdr:col>1</xdr:col>
      <xdr:colOff>0</xdr:colOff>
      <xdr:row>220</xdr:row>
      <xdr:rowOff>0</xdr:rowOff>
    </xdr:from>
    <xdr:to>
      <xdr:col>22</xdr:col>
      <xdr:colOff>274450</xdr:colOff>
      <xdr:row>255</xdr:row>
      <xdr:rowOff>175297</xdr:rowOff>
    </xdr:to>
    <xdr:pic>
      <xdr:nvPicPr>
        <xdr:cNvPr id="33" name="図 32"/>
        <xdr:cNvPicPr>
          <a:picLocks noChangeAspect="1"/>
        </xdr:cNvPicPr>
      </xdr:nvPicPr>
      <xdr:blipFill>
        <a:blip xmlns:r="http://schemas.openxmlformats.org/officeDocument/2006/relationships" r:embed="rId7"/>
        <a:stretch>
          <a:fillRect/>
        </a:stretch>
      </xdr:blipFill>
      <xdr:spPr>
        <a:xfrm>
          <a:off x="504825" y="39814500"/>
          <a:ext cx="13209400" cy="6509422"/>
        </a:xfrm>
        <a:prstGeom prst="rect">
          <a:avLst/>
        </a:prstGeom>
      </xdr:spPr>
    </xdr:pic>
    <xdr:clientData/>
  </xdr:twoCellAnchor>
  <xdr:twoCellAnchor editAs="oneCell">
    <xdr:from>
      <xdr:col>1</xdr:col>
      <xdr:colOff>0</xdr:colOff>
      <xdr:row>259</xdr:row>
      <xdr:rowOff>0</xdr:rowOff>
    </xdr:from>
    <xdr:to>
      <xdr:col>22</xdr:col>
      <xdr:colOff>274450</xdr:colOff>
      <xdr:row>294</xdr:row>
      <xdr:rowOff>175297</xdr:rowOff>
    </xdr:to>
    <xdr:pic>
      <xdr:nvPicPr>
        <xdr:cNvPr id="39" name="図 38"/>
        <xdr:cNvPicPr>
          <a:picLocks noChangeAspect="1"/>
        </xdr:cNvPicPr>
      </xdr:nvPicPr>
      <xdr:blipFill>
        <a:blip xmlns:r="http://schemas.openxmlformats.org/officeDocument/2006/relationships" r:embed="rId8"/>
        <a:stretch>
          <a:fillRect/>
        </a:stretch>
      </xdr:blipFill>
      <xdr:spPr>
        <a:xfrm>
          <a:off x="504825" y="46872525"/>
          <a:ext cx="13209400" cy="6509422"/>
        </a:xfrm>
        <a:prstGeom prst="rect">
          <a:avLst/>
        </a:prstGeom>
      </xdr:spPr>
    </xdr:pic>
    <xdr:clientData/>
  </xdr:twoCellAnchor>
  <xdr:twoCellAnchor editAs="oneCell">
    <xdr:from>
      <xdr:col>1</xdr:col>
      <xdr:colOff>0</xdr:colOff>
      <xdr:row>297</xdr:row>
      <xdr:rowOff>0</xdr:rowOff>
    </xdr:from>
    <xdr:to>
      <xdr:col>22</xdr:col>
      <xdr:colOff>274450</xdr:colOff>
      <xdr:row>332</xdr:row>
      <xdr:rowOff>175297</xdr:rowOff>
    </xdr:to>
    <xdr:pic>
      <xdr:nvPicPr>
        <xdr:cNvPr id="40" name="図 39"/>
        <xdr:cNvPicPr>
          <a:picLocks noChangeAspect="1"/>
        </xdr:cNvPicPr>
      </xdr:nvPicPr>
      <xdr:blipFill>
        <a:blip xmlns:r="http://schemas.openxmlformats.org/officeDocument/2006/relationships" r:embed="rId9"/>
        <a:stretch>
          <a:fillRect/>
        </a:stretch>
      </xdr:blipFill>
      <xdr:spPr>
        <a:xfrm>
          <a:off x="504825" y="53749575"/>
          <a:ext cx="13209400" cy="65094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62</xdr:row>
      <xdr:rowOff>0</xdr:rowOff>
    </xdr:from>
    <xdr:to>
      <xdr:col>9</xdr:col>
      <xdr:colOff>550605</xdr:colOff>
      <xdr:row>74</xdr:row>
      <xdr:rowOff>130397</xdr:rowOff>
    </xdr:to>
    <xdr:pic>
      <xdr:nvPicPr>
        <xdr:cNvPr id="17" name="図 16"/>
        <xdr:cNvPicPr>
          <a:picLocks noChangeAspect="1"/>
        </xdr:cNvPicPr>
      </xdr:nvPicPr>
      <xdr:blipFill>
        <a:blip xmlns:r="http://schemas.openxmlformats.org/officeDocument/2006/relationships" r:embed="rId1"/>
        <a:stretch>
          <a:fillRect/>
        </a:stretch>
      </xdr:blipFill>
      <xdr:spPr>
        <a:xfrm>
          <a:off x="0" y="13487400"/>
          <a:ext cx="6585645" cy="2873597"/>
        </a:xfrm>
        <a:prstGeom prst="rect">
          <a:avLst/>
        </a:prstGeom>
      </xdr:spPr>
    </xdr:pic>
    <xdr:clientData/>
  </xdr:twoCellAnchor>
  <xdr:twoCellAnchor editAs="oneCell">
    <xdr:from>
      <xdr:col>0</xdr:col>
      <xdr:colOff>0</xdr:colOff>
      <xdr:row>76</xdr:row>
      <xdr:rowOff>0</xdr:rowOff>
    </xdr:from>
    <xdr:to>
      <xdr:col>9</xdr:col>
      <xdr:colOff>550605</xdr:colOff>
      <xdr:row>88</xdr:row>
      <xdr:rowOff>130397</xdr:rowOff>
    </xdr:to>
    <xdr:pic>
      <xdr:nvPicPr>
        <xdr:cNvPr id="19" name="図 18"/>
        <xdr:cNvPicPr>
          <a:picLocks noChangeAspect="1"/>
        </xdr:cNvPicPr>
      </xdr:nvPicPr>
      <xdr:blipFill>
        <a:blip xmlns:r="http://schemas.openxmlformats.org/officeDocument/2006/relationships" r:embed="rId2"/>
        <a:stretch>
          <a:fillRect/>
        </a:stretch>
      </xdr:blipFill>
      <xdr:spPr>
        <a:xfrm>
          <a:off x="0" y="16687800"/>
          <a:ext cx="6585645" cy="2873597"/>
        </a:xfrm>
        <a:prstGeom prst="rect">
          <a:avLst/>
        </a:prstGeom>
      </xdr:spPr>
    </xdr:pic>
    <xdr:clientData/>
  </xdr:twoCellAnchor>
  <xdr:twoCellAnchor editAs="oneCell">
    <xdr:from>
      <xdr:col>0</xdr:col>
      <xdr:colOff>0</xdr:colOff>
      <xdr:row>90</xdr:row>
      <xdr:rowOff>0</xdr:rowOff>
    </xdr:from>
    <xdr:to>
      <xdr:col>9</xdr:col>
      <xdr:colOff>550605</xdr:colOff>
      <xdr:row>102</xdr:row>
      <xdr:rowOff>130397</xdr:rowOff>
    </xdr:to>
    <xdr:pic>
      <xdr:nvPicPr>
        <xdr:cNvPr id="20" name="図 19"/>
        <xdr:cNvPicPr>
          <a:picLocks noChangeAspect="1"/>
        </xdr:cNvPicPr>
      </xdr:nvPicPr>
      <xdr:blipFill>
        <a:blip xmlns:r="http://schemas.openxmlformats.org/officeDocument/2006/relationships" r:embed="rId3"/>
        <a:stretch>
          <a:fillRect/>
        </a:stretch>
      </xdr:blipFill>
      <xdr:spPr>
        <a:xfrm>
          <a:off x="0" y="19888200"/>
          <a:ext cx="6585645" cy="2873597"/>
        </a:xfrm>
        <a:prstGeom prst="rect">
          <a:avLst/>
        </a:prstGeom>
      </xdr:spPr>
    </xdr:pic>
    <xdr:clientData/>
  </xdr:twoCellAnchor>
  <xdr:twoCellAnchor editAs="oneCell">
    <xdr:from>
      <xdr:col>0</xdr:col>
      <xdr:colOff>0</xdr:colOff>
      <xdr:row>104</xdr:row>
      <xdr:rowOff>0</xdr:rowOff>
    </xdr:from>
    <xdr:to>
      <xdr:col>9</xdr:col>
      <xdr:colOff>550605</xdr:colOff>
      <xdr:row>116</xdr:row>
      <xdr:rowOff>130397</xdr:rowOff>
    </xdr:to>
    <xdr:pic>
      <xdr:nvPicPr>
        <xdr:cNvPr id="21" name="図 20"/>
        <xdr:cNvPicPr>
          <a:picLocks noChangeAspect="1"/>
        </xdr:cNvPicPr>
      </xdr:nvPicPr>
      <xdr:blipFill>
        <a:blip xmlns:r="http://schemas.openxmlformats.org/officeDocument/2006/relationships" r:embed="rId4"/>
        <a:stretch>
          <a:fillRect/>
        </a:stretch>
      </xdr:blipFill>
      <xdr:spPr>
        <a:xfrm>
          <a:off x="0" y="23088600"/>
          <a:ext cx="6585645" cy="2873597"/>
        </a:xfrm>
        <a:prstGeom prst="rect">
          <a:avLst/>
        </a:prstGeom>
      </xdr:spPr>
    </xdr:pic>
    <xdr:clientData/>
  </xdr:twoCellAnchor>
  <xdr:twoCellAnchor editAs="oneCell">
    <xdr:from>
      <xdr:col>0</xdr:col>
      <xdr:colOff>0</xdr:colOff>
      <xdr:row>121</xdr:row>
      <xdr:rowOff>0</xdr:rowOff>
    </xdr:from>
    <xdr:to>
      <xdr:col>9</xdr:col>
      <xdr:colOff>550605</xdr:colOff>
      <xdr:row>133</xdr:row>
      <xdr:rowOff>130397</xdr:rowOff>
    </xdr:to>
    <xdr:pic>
      <xdr:nvPicPr>
        <xdr:cNvPr id="3" name="図 2"/>
        <xdr:cNvPicPr>
          <a:picLocks noChangeAspect="1"/>
        </xdr:cNvPicPr>
      </xdr:nvPicPr>
      <xdr:blipFill>
        <a:blip xmlns:r="http://schemas.openxmlformats.org/officeDocument/2006/relationships" r:embed="rId5"/>
        <a:stretch>
          <a:fillRect/>
        </a:stretch>
      </xdr:blipFill>
      <xdr:spPr>
        <a:xfrm>
          <a:off x="0" y="27889200"/>
          <a:ext cx="6585645" cy="2873597"/>
        </a:xfrm>
        <a:prstGeom prst="rect">
          <a:avLst/>
        </a:prstGeom>
      </xdr:spPr>
    </xdr:pic>
    <xdr:clientData/>
  </xdr:twoCellAnchor>
  <xdr:twoCellAnchor editAs="oneCell">
    <xdr:from>
      <xdr:col>10</xdr:col>
      <xdr:colOff>0</xdr:colOff>
      <xdr:row>121</xdr:row>
      <xdr:rowOff>0</xdr:rowOff>
    </xdr:from>
    <xdr:to>
      <xdr:col>19</xdr:col>
      <xdr:colOff>550605</xdr:colOff>
      <xdr:row>133</xdr:row>
      <xdr:rowOff>130397</xdr:rowOff>
    </xdr:to>
    <xdr:pic>
      <xdr:nvPicPr>
        <xdr:cNvPr id="6" name="図 5"/>
        <xdr:cNvPicPr>
          <a:picLocks noChangeAspect="1"/>
        </xdr:cNvPicPr>
      </xdr:nvPicPr>
      <xdr:blipFill>
        <a:blip xmlns:r="http://schemas.openxmlformats.org/officeDocument/2006/relationships" r:embed="rId6"/>
        <a:stretch>
          <a:fillRect/>
        </a:stretch>
      </xdr:blipFill>
      <xdr:spPr>
        <a:xfrm>
          <a:off x="6705600" y="26517600"/>
          <a:ext cx="6585645" cy="2873597"/>
        </a:xfrm>
        <a:prstGeom prst="rect">
          <a:avLst/>
        </a:prstGeom>
      </xdr:spPr>
    </xdr:pic>
    <xdr:clientData/>
  </xdr:twoCellAnchor>
  <xdr:twoCellAnchor editAs="oneCell">
    <xdr:from>
      <xdr:col>0</xdr:col>
      <xdr:colOff>0</xdr:colOff>
      <xdr:row>135</xdr:row>
      <xdr:rowOff>0</xdr:rowOff>
    </xdr:from>
    <xdr:to>
      <xdr:col>9</xdr:col>
      <xdr:colOff>550605</xdr:colOff>
      <xdr:row>147</xdr:row>
      <xdr:rowOff>130397</xdr:rowOff>
    </xdr:to>
    <xdr:pic>
      <xdr:nvPicPr>
        <xdr:cNvPr id="11" name="図 10"/>
        <xdr:cNvPicPr>
          <a:picLocks noChangeAspect="1"/>
        </xdr:cNvPicPr>
      </xdr:nvPicPr>
      <xdr:blipFill>
        <a:blip xmlns:r="http://schemas.openxmlformats.org/officeDocument/2006/relationships" r:embed="rId7"/>
        <a:stretch>
          <a:fillRect/>
        </a:stretch>
      </xdr:blipFill>
      <xdr:spPr>
        <a:xfrm>
          <a:off x="0" y="29718000"/>
          <a:ext cx="6585645" cy="2873597"/>
        </a:xfrm>
        <a:prstGeom prst="rect">
          <a:avLst/>
        </a:prstGeom>
      </xdr:spPr>
    </xdr:pic>
    <xdr:clientData/>
  </xdr:twoCellAnchor>
  <xdr:twoCellAnchor editAs="oneCell">
    <xdr:from>
      <xdr:col>10</xdr:col>
      <xdr:colOff>0</xdr:colOff>
      <xdr:row>135</xdr:row>
      <xdr:rowOff>0</xdr:rowOff>
    </xdr:from>
    <xdr:to>
      <xdr:col>19</xdr:col>
      <xdr:colOff>550605</xdr:colOff>
      <xdr:row>147</xdr:row>
      <xdr:rowOff>130397</xdr:rowOff>
    </xdr:to>
    <xdr:pic>
      <xdr:nvPicPr>
        <xdr:cNvPr id="26" name="図 25"/>
        <xdr:cNvPicPr>
          <a:picLocks noChangeAspect="1"/>
        </xdr:cNvPicPr>
      </xdr:nvPicPr>
      <xdr:blipFill>
        <a:blip xmlns:r="http://schemas.openxmlformats.org/officeDocument/2006/relationships" r:embed="rId8"/>
        <a:stretch>
          <a:fillRect/>
        </a:stretch>
      </xdr:blipFill>
      <xdr:spPr>
        <a:xfrm>
          <a:off x="6705600" y="29718000"/>
          <a:ext cx="6585645" cy="2873597"/>
        </a:xfrm>
        <a:prstGeom prst="rect">
          <a:avLst/>
        </a:prstGeom>
      </xdr:spPr>
    </xdr:pic>
    <xdr:clientData/>
  </xdr:twoCellAnchor>
  <xdr:twoCellAnchor>
    <xdr:from>
      <xdr:col>10</xdr:col>
      <xdr:colOff>381000</xdr:colOff>
      <xdr:row>98</xdr:row>
      <xdr:rowOff>0</xdr:rowOff>
    </xdr:from>
    <xdr:to>
      <xdr:col>13</xdr:col>
      <xdr:colOff>297180</xdr:colOff>
      <xdr:row>98</xdr:row>
      <xdr:rowOff>7620</xdr:rowOff>
    </xdr:to>
    <xdr:cxnSp macro="">
      <xdr:nvCxnSpPr>
        <xdr:cNvPr id="28" name="直線コネクタ 27"/>
        <xdr:cNvCxnSpPr/>
      </xdr:nvCxnSpPr>
      <xdr:spPr>
        <a:xfrm>
          <a:off x="7086600" y="22631400"/>
          <a:ext cx="1927860" cy="762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624840</xdr:colOff>
      <xdr:row>85</xdr:row>
      <xdr:rowOff>15240</xdr:rowOff>
    </xdr:from>
    <xdr:to>
      <xdr:col>15</xdr:col>
      <xdr:colOff>541020</xdr:colOff>
      <xdr:row>85</xdr:row>
      <xdr:rowOff>22860</xdr:rowOff>
    </xdr:to>
    <xdr:cxnSp macro="">
      <xdr:nvCxnSpPr>
        <xdr:cNvPr id="30" name="直線コネクタ 29"/>
        <xdr:cNvCxnSpPr/>
      </xdr:nvCxnSpPr>
      <xdr:spPr>
        <a:xfrm>
          <a:off x="8671560" y="19674840"/>
          <a:ext cx="1927860" cy="762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0</xdr:colOff>
      <xdr:row>62</xdr:row>
      <xdr:rowOff>0</xdr:rowOff>
    </xdr:from>
    <xdr:to>
      <xdr:col>19</xdr:col>
      <xdr:colOff>550605</xdr:colOff>
      <xdr:row>74</xdr:row>
      <xdr:rowOff>130397</xdr:rowOff>
    </xdr:to>
    <xdr:pic>
      <xdr:nvPicPr>
        <xdr:cNvPr id="32" name="図 31"/>
        <xdr:cNvPicPr>
          <a:picLocks noChangeAspect="1"/>
        </xdr:cNvPicPr>
      </xdr:nvPicPr>
      <xdr:blipFill>
        <a:blip xmlns:r="http://schemas.openxmlformats.org/officeDocument/2006/relationships" r:embed="rId9"/>
        <a:stretch>
          <a:fillRect/>
        </a:stretch>
      </xdr:blipFill>
      <xdr:spPr>
        <a:xfrm>
          <a:off x="6705600" y="14401800"/>
          <a:ext cx="6585645" cy="2873597"/>
        </a:xfrm>
        <a:prstGeom prst="rect">
          <a:avLst/>
        </a:prstGeom>
      </xdr:spPr>
    </xdr:pic>
    <xdr:clientData/>
  </xdr:twoCellAnchor>
  <xdr:twoCellAnchor editAs="oneCell">
    <xdr:from>
      <xdr:col>10</xdr:col>
      <xdr:colOff>0</xdr:colOff>
      <xdr:row>76</xdr:row>
      <xdr:rowOff>0</xdr:rowOff>
    </xdr:from>
    <xdr:to>
      <xdr:col>19</xdr:col>
      <xdr:colOff>550605</xdr:colOff>
      <xdr:row>88</xdr:row>
      <xdr:rowOff>130397</xdr:rowOff>
    </xdr:to>
    <xdr:pic>
      <xdr:nvPicPr>
        <xdr:cNvPr id="33" name="図 32"/>
        <xdr:cNvPicPr>
          <a:picLocks noChangeAspect="1"/>
        </xdr:cNvPicPr>
      </xdr:nvPicPr>
      <xdr:blipFill>
        <a:blip xmlns:r="http://schemas.openxmlformats.org/officeDocument/2006/relationships" r:embed="rId10"/>
        <a:stretch>
          <a:fillRect/>
        </a:stretch>
      </xdr:blipFill>
      <xdr:spPr>
        <a:xfrm>
          <a:off x="6705600" y="17602200"/>
          <a:ext cx="6585645" cy="2873597"/>
        </a:xfrm>
        <a:prstGeom prst="rect">
          <a:avLst/>
        </a:prstGeom>
      </xdr:spPr>
    </xdr:pic>
    <xdr:clientData/>
  </xdr:twoCellAnchor>
  <xdr:twoCellAnchor editAs="oneCell">
    <xdr:from>
      <xdr:col>10</xdr:col>
      <xdr:colOff>0</xdr:colOff>
      <xdr:row>90</xdr:row>
      <xdr:rowOff>0</xdr:rowOff>
    </xdr:from>
    <xdr:to>
      <xdr:col>19</xdr:col>
      <xdr:colOff>550605</xdr:colOff>
      <xdr:row>102</xdr:row>
      <xdr:rowOff>130397</xdr:rowOff>
    </xdr:to>
    <xdr:pic>
      <xdr:nvPicPr>
        <xdr:cNvPr id="34" name="図 33"/>
        <xdr:cNvPicPr>
          <a:picLocks noChangeAspect="1"/>
        </xdr:cNvPicPr>
      </xdr:nvPicPr>
      <xdr:blipFill>
        <a:blip xmlns:r="http://schemas.openxmlformats.org/officeDocument/2006/relationships" r:embed="rId11"/>
        <a:stretch>
          <a:fillRect/>
        </a:stretch>
      </xdr:blipFill>
      <xdr:spPr>
        <a:xfrm>
          <a:off x="6705600" y="20802600"/>
          <a:ext cx="6585645" cy="2873597"/>
        </a:xfrm>
        <a:prstGeom prst="rect">
          <a:avLst/>
        </a:prstGeom>
      </xdr:spPr>
    </xdr:pic>
    <xdr:clientData/>
  </xdr:twoCellAnchor>
  <xdr:twoCellAnchor editAs="oneCell">
    <xdr:from>
      <xdr:col>10</xdr:col>
      <xdr:colOff>0</xdr:colOff>
      <xdr:row>104</xdr:row>
      <xdr:rowOff>0</xdr:rowOff>
    </xdr:from>
    <xdr:to>
      <xdr:col>19</xdr:col>
      <xdr:colOff>550605</xdr:colOff>
      <xdr:row>116</xdr:row>
      <xdr:rowOff>130397</xdr:rowOff>
    </xdr:to>
    <xdr:pic>
      <xdr:nvPicPr>
        <xdr:cNvPr id="35" name="図 34"/>
        <xdr:cNvPicPr>
          <a:picLocks noChangeAspect="1"/>
        </xdr:cNvPicPr>
      </xdr:nvPicPr>
      <xdr:blipFill>
        <a:blip xmlns:r="http://schemas.openxmlformats.org/officeDocument/2006/relationships" r:embed="rId12"/>
        <a:stretch>
          <a:fillRect/>
        </a:stretch>
      </xdr:blipFill>
      <xdr:spPr>
        <a:xfrm>
          <a:off x="6705600" y="24003000"/>
          <a:ext cx="6585645" cy="2873597"/>
        </a:xfrm>
        <a:prstGeom prst="rect">
          <a:avLst/>
        </a:prstGeom>
      </xdr:spPr>
    </xdr:pic>
    <xdr:clientData/>
  </xdr:twoCellAnchor>
  <xdr:twoCellAnchor>
    <xdr:from>
      <xdr:col>5</xdr:col>
      <xdr:colOff>205740</xdr:colOff>
      <xdr:row>145</xdr:row>
      <xdr:rowOff>175260</xdr:rowOff>
    </xdr:from>
    <xdr:to>
      <xdr:col>8</xdr:col>
      <xdr:colOff>579120</xdr:colOff>
      <xdr:row>145</xdr:row>
      <xdr:rowOff>182880</xdr:rowOff>
    </xdr:to>
    <xdr:cxnSp macro="">
      <xdr:nvCxnSpPr>
        <xdr:cNvPr id="8" name="直線コネクタ 7"/>
        <xdr:cNvCxnSpPr/>
      </xdr:nvCxnSpPr>
      <xdr:spPr>
        <a:xfrm>
          <a:off x="3558540" y="33550860"/>
          <a:ext cx="2385060" cy="7620"/>
        </a:xfrm>
        <a:prstGeom prst="line">
          <a:avLst/>
        </a:prstGeom>
        <a:ln>
          <a:solidFill>
            <a:srgbClr val="FF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320040</xdr:colOff>
      <xdr:row>131</xdr:row>
      <xdr:rowOff>53340</xdr:rowOff>
    </xdr:from>
    <xdr:to>
      <xdr:col>19</xdr:col>
      <xdr:colOff>22860</xdr:colOff>
      <xdr:row>131</xdr:row>
      <xdr:rowOff>60960</xdr:rowOff>
    </xdr:to>
    <xdr:cxnSp macro="">
      <xdr:nvCxnSpPr>
        <xdr:cNvPr id="27" name="直線コネクタ 26"/>
        <xdr:cNvCxnSpPr/>
      </xdr:nvCxnSpPr>
      <xdr:spPr>
        <a:xfrm>
          <a:off x="10378440" y="30228540"/>
          <a:ext cx="2385060" cy="7620"/>
        </a:xfrm>
        <a:prstGeom prst="line">
          <a:avLst/>
        </a:prstGeom>
        <a:ln>
          <a:solidFill>
            <a:srgbClr val="FF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152</xdr:row>
      <xdr:rowOff>0</xdr:rowOff>
    </xdr:from>
    <xdr:to>
      <xdr:col>9</xdr:col>
      <xdr:colOff>550605</xdr:colOff>
      <xdr:row>164</xdr:row>
      <xdr:rowOff>130397</xdr:rowOff>
    </xdr:to>
    <xdr:pic>
      <xdr:nvPicPr>
        <xdr:cNvPr id="18" name="図 17"/>
        <xdr:cNvPicPr>
          <a:picLocks noChangeAspect="1"/>
        </xdr:cNvPicPr>
      </xdr:nvPicPr>
      <xdr:blipFill>
        <a:blip xmlns:r="http://schemas.openxmlformats.org/officeDocument/2006/relationships" r:embed="rId13"/>
        <a:stretch>
          <a:fillRect/>
        </a:stretch>
      </xdr:blipFill>
      <xdr:spPr>
        <a:xfrm>
          <a:off x="0" y="34975800"/>
          <a:ext cx="6585645" cy="2873597"/>
        </a:xfrm>
        <a:prstGeom prst="rect">
          <a:avLst/>
        </a:prstGeom>
      </xdr:spPr>
    </xdr:pic>
    <xdr:clientData/>
  </xdr:twoCellAnchor>
  <xdr:twoCellAnchor editAs="oneCell">
    <xdr:from>
      <xdr:col>10</xdr:col>
      <xdr:colOff>0</xdr:colOff>
      <xdr:row>152</xdr:row>
      <xdr:rowOff>0</xdr:rowOff>
    </xdr:from>
    <xdr:to>
      <xdr:col>19</xdr:col>
      <xdr:colOff>550605</xdr:colOff>
      <xdr:row>164</xdr:row>
      <xdr:rowOff>130397</xdr:rowOff>
    </xdr:to>
    <xdr:pic>
      <xdr:nvPicPr>
        <xdr:cNvPr id="23" name="図 22"/>
        <xdr:cNvPicPr>
          <a:picLocks noChangeAspect="1"/>
        </xdr:cNvPicPr>
      </xdr:nvPicPr>
      <xdr:blipFill>
        <a:blip xmlns:r="http://schemas.openxmlformats.org/officeDocument/2006/relationships" r:embed="rId14"/>
        <a:stretch>
          <a:fillRect/>
        </a:stretch>
      </xdr:blipFill>
      <xdr:spPr>
        <a:xfrm>
          <a:off x="6705600" y="34975800"/>
          <a:ext cx="6585645" cy="2873597"/>
        </a:xfrm>
        <a:prstGeom prst="rect">
          <a:avLst/>
        </a:prstGeom>
      </xdr:spPr>
    </xdr:pic>
    <xdr:clientData/>
  </xdr:twoCellAnchor>
  <xdr:twoCellAnchor editAs="oneCell">
    <xdr:from>
      <xdr:col>0</xdr:col>
      <xdr:colOff>0</xdr:colOff>
      <xdr:row>166</xdr:row>
      <xdr:rowOff>0</xdr:rowOff>
    </xdr:from>
    <xdr:to>
      <xdr:col>9</xdr:col>
      <xdr:colOff>550605</xdr:colOff>
      <xdr:row>178</xdr:row>
      <xdr:rowOff>130397</xdr:rowOff>
    </xdr:to>
    <xdr:pic>
      <xdr:nvPicPr>
        <xdr:cNvPr id="25" name="図 24"/>
        <xdr:cNvPicPr>
          <a:picLocks noChangeAspect="1"/>
        </xdr:cNvPicPr>
      </xdr:nvPicPr>
      <xdr:blipFill>
        <a:blip xmlns:r="http://schemas.openxmlformats.org/officeDocument/2006/relationships" r:embed="rId15"/>
        <a:stretch>
          <a:fillRect/>
        </a:stretch>
      </xdr:blipFill>
      <xdr:spPr>
        <a:xfrm>
          <a:off x="0" y="38176200"/>
          <a:ext cx="6585645" cy="2873597"/>
        </a:xfrm>
        <a:prstGeom prst="rect">
          <a:avLst/>
        </a:prstGeom>
      </xdr:spPr>
    </xdr:pic>
    <xdr:clientData/>
  </xdr:twoCellAnchor>
  <xdr:twoCellAnchor editAs="oneCell">
    <xdr:from>
      <xdr:col>10</xdr:col>
      <xdr:colOff>0</xdr:colOff>
      <xdr:row>166</xdr:row>
      <xdr:rowOff>0</xdr:rowOff>
    </xdr:from>
    <xdr:to>
      <xdr:col>19</xdr:col>
      <xdr:colOff>550605</xdr:colOff>
      <xdr:row>178</xdr:row>
      <xdr:rowOff>130397</xdr:rowOff>
    </xdr:to>
    <xdr:pic>
      <xdr:nvPicPr>
        <xdr:cNvPr id="31" name="図 30"/>
        <xdr:cNvPicPr>
          <a:picLocks noChangeAspect="1"/>
        </xdr:cNvPicPr>
      </xdr:nvPicPr>
      <xdr:blipFill>
        <a:blip xmlns:r="http://schemas.openxmlformats.org/officeDocument/2006/relationships" r:embed="rId16"/>
        <a:stretch>
          <a:fillRect/>
        </a:stretch>
      </xdr:blipFill>
      <xdr:spPr>
        <a:xfrm>
          <a:off x="6705600" y="38176200"/>
          <a:ext cx="6585645" cy="2873597"/>
        </a:xfrm>
        <a:prstGeom prst="rect">
          <a:avLst/>
        </a:prstGeom>
      </xdr:spPr>
    </xdr:pic>
    <xdr:clientData/>
  </xdr:twoCellAnchor>
  <xdr:twoCellAnchor editAs="oneCell">
    <xdr:from>
      <xdr:col>10</xdr:col>
      <xdr:colOff>0</xdr:colOff>
      <xdr:row>4</xdr:row>
      <xdr:rowOff>0</xdr:rowOff>
    </xdr:from>
    <xdr:to>
      <xdr:col>19</xdr:col>
      <xdr:colOff>550605</xdr:colOff>
      <xdr:row>16</xdr:row>
      <xdr:rowOff>130397</xdr:rowOff>
    </xdr:to>
    <xdr:pic>
      <xdr:nvPicPr>
        <xdr:cNvPr id="37" name="図 36"/>
        <xdr:cNvPicPr>
          <a:picLocks noChangeAspect="1"/>
        </xdr:cNvPicPr>
      </xdr:nvPicPr>
      <xdr:blipFill>
        <a:blip xmlns:r="http://schemas.openxmlformats.org/officeDocument/2006/relationships" r:embed="rId17"/>
        <a:stretch>
          <a:fillRect/>
        </a:stretch>
      </xdr:blipFill>
      <xdr:spPr>
        <a:xfrm>
          <a:off x="6705600" y="1143000"/>
          <a:ext cx="6585645" cy="2873597"/>
        </a:xfrm>
        <a:prstGeom prst="rect">
          <a:avLst/>
        </a:prstGeom>
      </xdr:spPr>
    </xdr:pic>
    <xdr:clientData/>
  </xdr:twoCellAnchor>
  <xdr:twoCellAnchor editAs="oneCell">
    <xdr:from>
      <xdr:col>0</xdr:col>
      <xdr:colOff>0</xdr:colOff>
      <xdr:row>4</xdr:row>
      <xdr:rowOff>0</xdr:rowOff>
    </xdr:from>
    <xdr:to>
      <xdr:col>9</xdr:col>
      <xdr:colOff>550605</xdr:colOff>
      <xdr:row>16</xdr:row>
      <xdr:rowOff>130397</xdr:rowOff>
    </xdr:to>
    <xdr:pic>
      <xdr:nvPicPr>
        <xdr:cNvPr id="39" name="図 38"/>
        <xdr:cNvPicPr>
          <a:picLocks noChangeAspect="1"/>
        </xdr:cNvPicPr>
      </xdr:nvPicPr>
      <xdr:blipFill>
        <a:blip xmlns:r="http://schemas.openxmlformats.org/officeDocument/2006/relationships" r:embed="rId18"/>
        <a:stretch>
          <a:fillRect/>
        </a:stretch>
      </xdr:blipFill>
      <xdr:spPr>
        <a:xfrm>
          <a:off x="0" y="1143000"/>
          <a:ext cx="6585645" cy="2873597"/>
        </a:xfrm>
        <a:prstGeom prst="rect">
          <a:avLst/>
        </a:prstGeom>
      </xdr:spPr>
    </xdr:pic>
    <xdr:clientData/>
  </xdr:twoCellAnchor>
  <xdr:twoCellAnchor editAs="oneCell">
    <xdr:from>
      <xdr:col>0</xdr:col>
      <xdr:colOff>0</xdr:colOff>
      <xdr:row>17</xdr:row>
      <xdr:rowOff>0</xdr:rowOff>
    </xdr:from>
    <xdr:to>
      <xdr:col>9</xdr:col>
      <xdr:colOff>550605</xdr:colOff>
      <xdr:row>29</xdr:row>
      <xdr:rowOff>130397</xdr:rowOff>
    </xdr:to>
    <xdr:pic>
      <xdr:nvPicPr>
        <xdr:cNvPr id="41" name="図 40"/>
        <xdr:cNvPicPr>
          <a:picLocks noChangeAspect="1"/>
        </xdr:cNvPicPr>
      </xdr:nvPicPr>
      <xdr:blipFill>
        <a:blip xmlns:r="http://schemas.openxmlformats.org/officeDocument/2006/relationships" r:embed="rId19"/>
        <a:stretch>
          <a:fillRect/>
        </a:stretch>
      </xdr:blipFill>
      <xdr:spPr>
        <a:xfrm>
          <a:off x="0" y="4114800"/>
          <a:ext cx="6585645" cy="2873597"/>
        </a:xfrm>
        <a:prstGeom prst="rect">
          <a:avLst/>
        </a:prstGeom>
      </xdr:spPr>
    </xdr:pic>
    <xdr:clientData/>
  </xdr:twoCellAnchor>
  <xdr:twoCellAnchor editAs="oneCell">
    <xdr:from>
      <xdr:col>10</xdr:col>
      <xdr:colOff>0</xdr:colOff>
      <xdr:row>17</xdr:row>
      <xdr:rowOff>0</xdr:rowOff>
    </xdr:from>
    <xdr:to>
      <xdr:col>19</xdr:col>
      <xdr:colOff>550605</xdr:colOff>
      <xdr:row>29</xdr:row>
      <xdr:rowOff>130397</xdr:rowOff>
    </xdr:to>
    <xdr:pic>
      <xdr:nvPicPr>
        <xdr:cNvPr id="43" name="図 42"/>
        <xdr:cNvPicPr>
          <a:picLocks noChangeAspect="1"/>
        </xdr:cNvPicPr>
      </xdr:nvPicPr>
      <xdr:blipFill>
        <a:blip xmlns:r="http://schemas.openxmlformats.org/officeDocument/2006/relationships" r:embed="rId20"/>
        <a:stretch>
          <a:fillRect/>
        </a:stretch>
      </xdr:blipFill>
      <xdr:spPr>
        <a:xfrm>
          <a:off x="6705600" y="4114800"/>
          <a:ext cx="6585645" cy="2873597"/>
        </a:xfrm>
        <a:prstGeom prst="rect">
          <a:avLst/>
        </a:prstGeom>
      </xdr:spPr>
    </xdr:pic>
    <xdr:clientData/>
  </xdr:twoCellAnchor>
  <xdr:twoCellAnchor editAs="oneCell">
    <xdr:from>
      <xdr:col>0</xdr:col>
      <xdr:colOff>22860</xdr:colOff>
      <xdr:row>31</xdr:row>
      <xdr:rowOff>15240</xdr:rowOff>
    </xdr:from>
    <xdr:to>
      <xdr:col>9</xdr:col>
      <xdr:colOff>573465</xdr:colOff>
      <xdr:row>43</xdr:row>
      <xdr:rowOff>145637</xdr:rowOff>
    </xdr:to>
    <xdr:pic>
      <xdr:nvPicPr>
        <xdr:cNvPr id="44" name="図 43"/>
        <xdr:cNvPicPr>
          <a:picLocks noChangeAspect="1"/>
        </xdr:cNvPicPr>
      </xdr:nvPicPr>
      <xdr:blipFill>
        <a:blip xmlns:r="http://schemas.openxmlformats.org/officeDocument/2006/relationships" r:embed="rId21"/>
        <a:stretch>
          <a:fillRect/>
        </a:stretch>
      </xdr:blipFill>
      <xdr:spPr>
        <a:xfrm>
          <a:off x="22860" y="7330440"/>
          <a:ext cx="6585645" cy="2873597"/>
        </a:xfrm>
        <a:prstGeom prst="rect">
          <a:avLst/>
        </a:prstGeom>
      </xdr:spPr>
    </xdr:pic>
    <xdr:clientData/>
  </xdr:twoCellAnchor>
  <xdr:twoCellAnchor editAs="oneCell">
    <xdr:from>
      <xdr:col>10</xdr:col>
      <xdr:colOff>0</xdr:colOff>
      <xdr:row>31</xdr:row>
      <xdr:rowOff>0</xdr:rowOff>
    </xdr:from>
    <xdr:to>
      <xdr:col>19</xdr:col>
      <xdr:colOff>550605</xdr:colOff>
      <xdr:row>43</xdr:row>
      <xdr:rowOff>130397</xdr:rowOff>
    </xdr:to>
    <xdr:pic>
      <xdr:nvPicPr>
        <xdr:cNvPr id="46" name="図 45"/>
        <xdr:cNvPicPr>
          <a:picLocks noChangeAspect="1"/>
        </xdr:cNvPicPr>
      </xdr:nvPicPr>
      <xdr:blipFill>
        <a:blip xmlns:r="http://schemas.openxmlformats.org/officeDocument/2006/relationships" r:embed="rId22"/>
        <a:stretch>
          <a:fillRect/>
        </a:stretch>
      </xdr:blipFill>
      <xdr:spPr>
        <a:xfrm>
          <a:off x="6705600" y="7315200"/>
          <a:ext cx="6585645" cy="2873597"/>
        </a:xfrm>
        <a:prstGeom prst="rect">
          <a:avLst/>
        </a:prstGeom>
      </xdr:spPr>
    </xdr:pic>
    <xdr:clientData/>
  </xdr:twoCellAnchor>
  <xdr:twoCellAnchor editAs="oneCell">
    <xdr:from>
      <xdr:col>0</xdr:col>
      <xdr:colOff>0</xdr:colOff>
      <xdr:row>45</xdr:row>
      <xdr:rowOff>0</xdr:rowOff>
    </xdr:from>
    <xdr:to>
      <xdr:col>9</xdr:col>
      <xdr:colOff>550605</xdr:colOff>
      <xdr:row>57</xdr:row>
      <xdr:rowOff>130397</xdr:rowOff>
    </xdr:to>
    <xdr:pic>
      <xdr:nvPicPr>
        <xdr:cNvPr id="48" name="図 47"/>
        <xdr:cNvPicPr>
          <a:picLocks noChangeAspect="1"/>
        </xdr:cNvPicPr>
      </xdr:nvPicPr>
      <xdr:blipFill>
        <a:blip xmlns:r="http://schemas.openxmlformats.org/officeDocument/2006/relationships" r:embed="rId23"/>
        <a:stretch>
          <a:fillRect/>
        </a:stretch>
      </xdr:blipFill>
      <xdr:spPr>
        <a:xfrm>
          <a:off x="0" y="10515600"/>
          <a:ext cx="6585645" cy="2873597"/>
        </a:xfrm>
        <a:prstGeom prst="rect">
          <a:avLst/>
        </a:prstGeom>
      </xdr:spPr>
    </xdr:pic>
    <xdr:clientData/>
  </xdr:twoCellAnchor>
  <xdr:twoCellAnchor editAs="oneCell">
    <xdr:from>
      <xdr:col>10</xdr:col>
      <xdr:colOff>0</xdr:colOff>
      <xdr:row>45</xdr:row>
      <xdr:rowOff>0</xdr:rowOff>
    </xdr:from>
    <xdr:to>
      <xdr:col>19</xdr:col>
      <xdr:colOff>550605</xdr:colOff>
      <xdr:row>57</xdr:row>
      <xdr:rowOff>130397</xdr:rowOff>
    </xdr:to>
    <xdr:pic>
      <xdr:nvPicPr>
        <xdr:cNvPr id="49" name="図 48"/>
        <xdr:cNvPicPr>
          <a:picLocks noChangeAspect="1"/>
        </xdr:cNvPicPr>
      </xdr:nvPicPr>
      <xdr:blipFill>
        <a:blip xmlns:r="http://schemas.openxmlformats.org/officeDocument/2006/relationships" r:embed="rId24"/>
        <a:stretch>
          <a:fillRect/>
        </a:stretch>
      </xdr:blipFill>
      <xdr:spPr>
        <a:xfrm>
          <a:off x="6705600" y="10515600"/>
          <a:ext cx="6585645" cy="2873597"/>
        </a:xfrm>
        <a:prstGeom prst="rect">
          <a:avLst/>
        </a:prstGeom>
      </xdr:spPr>
    </xdr:pic>
    <xdr:clientData/>
  </xdr:twoCellAnchor>
  <xdr:twoCellAnchor editAs="oneCell">
    <xdr:from>
      <xdr:col>0</xdr:col>
      <xdr:colOff>0</xdr:colOff>
      <xdr:row>183</xdr:row>
      <xdr:rowOff>15240</xdr:rowOff>
    </xdr:from>
    <xdr:to>
      <xdr:col>9</xdr:col>
      <xdr:colOff>536763</xdr:colOff>
      <xdr:row>197</xdr:row>
      <xdr:rowOff>53340</xdr:rowOff>
    </xdr:to>
    <xdr:pic>
      <xdr:nvPicPr>
        <xdr:cNvPr id="5" name="図 4"/>
        <xdr:cNvPicPr>
          <a:picLocks noChangeAspect="1"/>
        </xdr:cNvPicPr>
      </xdr:nvPicPr>
      <xdr:blipFill>
        <a:blip xmlns:r="http://schemas.openxmlformats.org/officeDocument/2006/relationships" r:embed="rId25"/>
        <a:stretch>
          <a:fillRect/>
        </a:stretch>
      </xdr:blipFill>
      <xdr:spPr>
        <a:xfrm>
          <a:off x="0" y="41849040"/>
          <a:ext cx="6571803" cy="3238500"/>
        </a:xfrm>
        <a:prstGeom prst="rect">
          <a:avLst/>
        </a:prstGeom>
      </xdr:spPr>
    </xdr:pic>
    <xdr:clientData/>
  </xdr:twoCellAnchor>
  <xdr:twoCellAnchor editAs="oneCell">
    <xdr:from>
      <xdr:col>10</xdr:col>
      <xdr:colOff>0</xdr:colOff>
      <xdr:row>183</xdr:row>
      <xdr:rowOff>0</xdr:rowOff>
    </xdr:from>
    <xdr:to>
      <xdr:col>19</xdr:col>
      <xdr:colOff>550605</xdr:colOff>
      <xdr:row>197</xdr:row>
      <xdr:rowOff>39066</xdr:rowOff>
    </xdr:to>
    <xdr:pic>
      <xdr:nvPicPr>
        <xdr:cNvPr id="7" name="図 6"/>
        <xdr:cNvPicPr>
          <a:picLocks noChangeAspect="1"/>
        </xdr:cNvPicPr>
      </xdr:nvPicPr>
      <xdr:blipFill>
        <a:blip xmlns:r="http://schemas.openxmlformats.org/officeDocument/2006/relationships" r:embed="rId26"/>
        <a:stretch>
          <a:fillRect/>
        </a:stretch>
      </xdr:blipFill>
      <xdr:spPr>
        <a:xfrm>
          <a:off x="6705600" y="41833800"/>
          <a:ext cx="6585645" cy="3239466"/>
        </a:xfrm>
        <a:prstGeom prst="rect">
          <a:avLst/>
        </a:prstGeom>
      </xdr:spPr>
    </xdr:pic>
    <xdr:clientData/>
  </xdr:twoCellAnchor>
  <xdr:twoCellAnchor editAs="oneCell">
    <xdr:from>
      <xdr:col>0</xdr:col>
      <xdr:colOff>0</xdr:colOff>
      <xdr:row>199</xdr:row>
      <xdr:rowOff>15240</xdr:rowOff>
    </xdr:from>
    <xdr:to>
      <xdr:col>9</xdr:col>
      <xdr:colOff>550605</xdr:colOff>
      <xdr:row>213</xdr:row>
      <xdr:rowOff>54306</xdr:rowOff>
    </xdr:to>
    <xdr:pic>
      <xdr:nvPicPr>
        <xdr:cNvPr id="10" name="図 9"/>
        <xdr:cNvPicPr>
          <a:picLocks noChangeAspect="1"/>
        </xdr:cNvPicPr>
      </xdr:nvPicPr>
      <xdr:blipFill>
        <a:blip xmlns:r="http://schemas.openxmlformats.org/officeDocument/2006/relationships" r:embed="rId27"/>
        <a:stretch>
          <a:fillRect/>
        </a:stretch>
      </xdr:blipFill>
      <xdr:spPr>
        <a:xfrm>
          <a:off x="0" y="45506640"/>
          <a:ext cx="6585645" cy="3239466"/>
        </a:xfrm>
        <a:prstGeom prst="rect">
          <a:avLst/>
        </a:prstGeom>
      </xdr:spPr>
    </xdr:pic>
    <xdr:clientData/>
  </xdr:twoCellAnchor>
  <xdr:twoCellAnchor editAs="oneCell">
    <xdr:from>
      <xdr:col>10</xdr:col>
      <xdr:colOff>15240</xdr:colOff>
      <xdr:row>199</xdr:row>
      <xdr:rowOff>22860</xdr:rowOff>
    </xdr:from>
    <xdr:to>
      <xdr:col>19</xdr:col>
      <xdr:colOff>565845</xdr:colOff>
      <xdr:row>213</xdr:row>
      <xdr:rowOff>61926</xdr:rowOff>
    </xdr:to>
    <xdr:pic>
      <xdr:nvPicPr>
        <xdr:cNvPr id="13" name="図 12"/>
        <xdr:cNvPicPr>
          <a:picLocks noChangeAspect="1"/>
        </xdr:cNvPicPr>
      </xdr:nvPicPr>
      <xdr:blipFill>
        <a:blip xmlns:r="http://schemas.openxmlformats.org/officeDocument/2006/relationships" r:embed="rId28"/>
        <a:stretch>
          <a:fillRect/>
        </a:stretch>
      </xdr:blipFill>
      <xdr:spPr>
        <a:xfrm>
          <a:off x="6720840" y="45514260"/>
          <a:ext cx="6585645" cy="3239466"/>
        </a:xfrm>
        <a:prstGeom prst="rect">
          <a:avLst/>
        </a:prstGeom>
      </xdr:spPr>
    </xdr:pic>
    <xdr:clientData/>
  </xdr:twoCellAnchor>
  <xdr:twoCellAnchor>
    <xdr:from>
      <xdr:col>13</xdr:col>
      <xdr:colOff>175260</xdr:colOff>
      <xdr:row>206</xdr:row>
      <xdr:rowOff>76200</xdr:rowOff>
    </xdr:from>
    <xdr:to>
      <xdr:col>14</xdr:col>
      <xdr:colOff>662940</xdr:colOff>
      <xdr:row>208</xdr:row>
      <xdr:rowOff>213360</xdr:rowOff>
    </xdr:to>
    <xdr:cxnSp macro="">
      <xdr:nvCxnSpPr>
        <xdr:cNvPr id="15" name="直線矢印コネクタ 14"/>
        <xdr:cNvCxnSpPr/>
      </xdr:nvCxnSpPr>
      <xdr:spPr>
        <a:xfrm flipV="1">
          <a:off x="8892540" y="47167800"/>
          <a:ext cx="1158240" cy="59436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xmlns="" id="{807E1551-A7FE-4B2B-8BD2-1A9EEA7DC199}"/>
            </a:ext>
          </a:extLst>
        </xdr:cNvPr>
        <xdr:cNvSpPr>
          <a:spLocks noChangeArrowheads="1"/>
        </xdr:cNvSpPr>
      </xdr:nvSpPr>
      <xdr:spPr bwMode="auto">
        <a:xfrm rot="856518">
          <a:off x="535686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xmlns="" id="{ECC4C193-ADB4-470E-8B1A-3CF12632E866}"/>
            </a:ext>
          </a:extLst>
        </xdr:cNvPr>
        <xdr:cNvSpPr>
          <a:spLocks noChangeArrowheads="1"/>
        </xdr:cNvSpPr>
      </xdr:nvSpPr>
      <xdr:spPr bwMode="auto">
        <a:xfrm>
          <a:off x="603504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xmlns="" id="{CE595B1E-BDDB-4D34-AC4E-9F805EDA7964}"/>
            </a:ext>
          </a:extLst>
        </xdr:cNvPr>
        <xdr:cNvSpPr>
          <a:spLocks noChangeArrowheads="1"/>
        </xdr:cNvSpPr>
      </xdr:nvSpPr>
      <xdr:spPr bwMode="auto">
        <a:xfrm>
          <a:off x="625602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xmlns="" id="{41017E77-4AFF-481C-8F70-7DF0B0D8F7AD}"/>
            </a:ext>
          </a:extLst>
        </xdr:cNvPr>
        <xdr:cNvSpPr>
          <a:spLocks noChangeArrowheads="1"/>
        </xdr:cNvSpPr>
      </xdr:nvSpPr>
      <xdr:spPr bwMode="auto">
        <a:xfrm>
          <a:off x="816864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xmlns="" id="{2B7F2513-716F-4657-AD2B-EB6DA7A3F7D6}"/>
            </a:ext>
          </a:extLst>
        </xdr:cNvPr>
        <xdr:cNvSpPr>
          <a:spLocks noChangeArrowheads="1"/>
        </xdr:cNvSpPr>
      </xdr:nvSpPr>
      <xdr:spPr bwMode="auto">
        <a:xfrm>
          <a:off x="382524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xmlns="" id="{AC6F7D77-18C6-42A1-8C11-9E4D13BC71C5}"/>
            </a:ext>
          </a:extLst>
        </xdr:cNvPr>
        <xdr:cNvSpPr>
          <a:spLocks noChangeArrowheads="1"/>
        </xdr:cNvSpPr>
      </xdr:nvSpPr>
      <xdr:spPr bwMode="auto">
        <a:xfrm>
          <a:off x="433578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xmlns="" id="{9892F898-5CE1-4B94-8A9A-D905175BF9CC}"/>
            </a:ext>
          </a:extLst>
        </xdr:cNvPr>
        <xdr:cNvSpPr>
          <a:spLocks noChangeArrowheads="1"/>
        </xdr:cNvSpPr>
      </xdr:nvSpPr>
      <xdr:spPr bwMode="auto">
        <a:xfrm>
          <a:off x="475052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xmlns="" id="{845B2ED7-55D0-4FB8-8528-7E037606B9DA}"/>
            </a:ext>
          </a:extLst>
        </xdr:cNvPr>
        <xdr:cNvSpPr>
          <a:spLocks noChangeArrowheads="1"/>
        </xdr:cNvSpPr>
      </xdr:nvSpPr>
      <xdr:spPr bwMode="auto">
        <a:xfrm>
          <a:off x="489966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xmlns="" id="{CA04D5F8-3EEC-48D4-949D-50B446FF53AD}"/>
            </a:ext>
          </a:extLst>
        </xdr:cNvPr>
        <xdr:cNvSpPr>
          <a:spLocks noChangeArrowheads="1"/>
        </xdr:cNvSpPr>
      </xdr:nvSpPr>
      <xdr:spPr bwMode="auto">
        <a:xfrm>
          <a:off x="571500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xmlns="" id="{F322E9FD-AF18-42EC-BDF1-A035AE634F9B}"/>
            </a:ext>
          </a:extLst>
        </xdr:cNvPr>
        <xdr:cNvSpPr>
          <a:spLocks noChangeArrowheads="1"/>
        </xdr:cNvSpPr>
      </xdr:nvSpPr>
      <xdr:spPr bwMode="auto">
        <a:xfrm>
          <a:off x="767334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xmlns="" id="{93D0F979-B7B7-473C-BEDD-461D0DFE7B18}"/>
            </a:ext>
          </a:extLst>
        </xdr:cNvPr>
        <xdr:cNvSpPr>
          <a:spLocks noChangeArrowheads="1"/>
        </xdr:cNvSpPr>
      </xdr:nvSpPr>
      <xdr:spPr bwMode="auto">
        <a:xfrm>
          <a:off x="955548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xmlns="" id="{088E49E8-0FCF-4541-A2CA-2092E9D97F4B}"/>
            </a:ext>
          </a:extLst>
        </xdr:cNvPr>
        <xdr:cNvSpPr>
          <a:spLocks noChangeArrowheads="1"/>
        </xdr:cNvSpPr>
      </xdr:nvSpPr>
      <xdr:spPr bwMode="auto">
        <a:xfrm>
          <a:off x="926592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xmlns="" id="{4610F084-7BC8-4D8E-AB60-5F79A24F2250}"/>
            </a:ext>
          </a:extLst>
        </xdr:cNvPr>
        <xdr:cNvSpPr>
          <a:spLocks noChangeArrowheads="1"/>
        </xdr:cNvSpPr>
      </xdr:nvSpPr>
      <xdr:spPr bwMode="auto">
        <a:xfrm>
          <a:off x="513588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xmlns="" id="{DE5FD452-1484-4D6C-8D9B-B8BB18808C89}"/>
            </a:ext>
          </a:extLst>
        </xdr:cNvPr>
        <xdr:cNvSpPr>
          <a:spLocks noChangeArrowheads="1"/>
        </xdr:cNvSpPr>
      </xdr:nvSpPr>
      <xdr:spPr bwMode="auto">
        <a:xfrm>
          <a:off x="736854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xmlns="" id="{80D7BDD7-3AC9-4C9C-B38F-1521E9708808}"/>
            </a:ext>
          </a:extLst>
        </xdr:cNvPr>
        <xdr:cNvSpPr>
          <a:spLocks noChangeArrowheads="1"/>
        </xdr:cNvSpPr>
      </xdr:nvSpPr>
      <xdr:spPr bwMode="auto">
        <a:xfrm>
          <a:off x="598496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xmlns="" id="{C658E11D-DA75-4827-97E5-F679A30145EF}"/>
            </a:ext>
          </a:extLst>
        </xdr:cNvPr>
        <xdr:cNvSpPr txBox="1"/>
      </xdr:nvSpPr>
      <xdr:spPr>
        <a:xfrm>
          <a:off x="747155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xmlns="" id="{BD612AF5-0220-4B00-8D84-5FF17E8E7F61}"/>
            </a:ext>
          </a:extLst>
        </xdr:cNvPr>
        <xdr:cNvSpPr>
          <a:spLocks noChangeArrowheads="1"/>
        </xdr:cNvSpPr>
      </xdr:nvSpPr>
      <xdr:spPr bwMode="auto">
        <a:xfrm>
          <a:off x="901446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xmlns="" id="{B8F88D7C-F9BC-431F-98F3-74EAE2A5AAED}"/>
            </a:ext>
          </a:extLst>
        </xdr:cNvPr>
        <xdr:cNvSpPr>
          <a:spLocks noChangeArrowheads="1"/>
        </xdr:cNvSpPr>
      </xdr:nvSpPr>
      <xdr:spPr bwMode="auto">
        <a:xfrm>
          <a:off x="438912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xmlns="" id="{D57A13ED-E583-48D7-B706-36143E3C8B56}"/>
            </a:ext>
          </a:extLst>
        </xdr:cNvPr>
        <xdr:cNvSpPr>
          <a:spLocks noChangeArrowheads="1"/>
        </xdr:cNvSpPr>
      </xdr:nvSpPr>
      <xdr:spPr bwMode="auto">
        <a:xfrm>
          <a:off x="544068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xmlns="" id="{DF17369B-89D3-4238-BAB7-6732DE6C3A49}"/>
            </a:ext>
          </a:extLst>
        </xdr:cNvPr>
        <xdr:cNvSpPr>
          <a:spLocks noChangeArrowheads="1"/>
        </xdr:cNvSpPr>
      </xdr:nvSpPr>
      <xdr:spPr bwMode="auto">
        <a:xfrm>
          <a:off x="548640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xmlns="" id="{D691EBC3-328F-4026-9556-6712B72D5FB3}"/>
            </a:ext>
          </a:extLst>
        </xdr:cNvPr>
        <xdr:cNvSpPr>
          <a:spLocks noChangeArrowheads="1"/>
        </xdr:cNvSpPr>
      </xdr:nvSpPr>
      <xdr:spPr bwMode="auto">
        <a:xfrm>
          <a:off x="682752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xmlns="" id="{739F3FE8-DB84-4726-8DAA-542A5183E315}"/>
            </a:ext>
          </a:extLst>
        </xdr:cNvPr>
        <xdr:cNvSpPr>
          <a:spLocks noChangeArrowheads="1"/>
        </xdr:cNvSpPr>
      </xdr:nvSpPr>
      <xdr:spPr bwMode="auto">
        <a:xfrm>
          <a:off x="736854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xmlns="" id="{DAF55A35-9EEC-4368-9BAB-D1112E982A08}"/>
            </a:ext>
          </a:extLst>
        </xdr:cNvPr>
        <xdr:cNvSpPr>
          <a:spLocks noChangeArrowheads="1"/>
        </xdr:cNvSpPr>
      </xdr:nvSpPr>
      <xdr:spPr bwMode="auto">
        <a:xfrm>
          <a:off x="763524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28574</xdr:colOff>
      <xdr:row>1</xdr:row>
      <xdr:rowOff>28575</xdr:rowOff>
    </xdr:from>
    <xdr:to>
      <xdr:col>18</xdr:col>
      <xdr:colOff>571499</xdr:colOff>
      <xdr:row>31</xdr:row>
      <xdr:rowOff>67995</xdr:rowOff>
    </xdr:to>
    <xdr:pic>
      <xdr:nvPicPr>
        <xdr:cNvPr id="34" name="図 33"/>
        <xdr:cNvPicPr>
          <a:picLocks noChangeAspect="1"/>
        </xdr:cNvPicPr>
      </xdr:nvPicPr>
      <xdr:blipFill>
        <a:blip xmlns:r="http://schemas.openxmlformats.org/officeDocument/2006/relationships" r:embed="rId1"/>
        <a:stretch>
          <a:fillRect/>
        </a:stretch>
      </xdr:blipFill>
      <xdr:spPr>
        <a:xfrm>
          <a:off x="533399" y="209550"/>
          <a:ext cx="11001375" cy="5468670"/>
        </a:xfrm>
        <a:prstGeom prst="rect">
          <a:avLst/>
        </a:prstGeom>
      </xdr:spPr>
    </xdr:pic>
    <xdr:clientData/>
  </xdr:twoCellAnchor>
  <xdr:twoCellAnchor editAs="oneCell">
    <xdr:from>
      <xdr:col>1</xdr:col>
      <xdr:colOff>0</xdr:colOff>
      <xdr:row>34</xdr:row>
      <xdr:rowOff>0</xdr:rowOff>
    </xdr:from>
    <xdr:to>
      <xdr:col>18</xdr:col>
      <xdr:colOff>590550</xdr:colOff>
      <xdr:row>64</xdr:row>
      <xdr:rowOff>63094</xdr:rowOff>
    </xdr:to>
    <xdr:pic>
      <xdr:nvPicPr>
        <xdr:cNvPr id="36" name="図 35"/>
        <xdr:cNvPicPr>
          <a:picLocks noChangeAspect="1"/>
        </xdr:cNvPicPr>
      </xdr:nvPicPr>
      <xdr:blipFill>
        <a:blip xmlns:r="http://schemas.openxmlformats.org/officeDocument/2006/relationships" r:embed="rId2"/>
        <a:stretch>
          <a:fillRect/>
        </a:stretch>
      </xdr:blipFill>
      <xdr:spPr>
        <a:xfrm>
          <a:off x="504825" y="6153150"/>
          <a:ext cx="11049000" cy="5492344"/>
        </a:xfrm>
        <a:prstGeom prst="rect">
          <a:avLst/>
        </a:prstGeom>
      </xdr:spPr>
    </xdr:pic>
    <xdr:clientData/>
  </xdr:twoCellAnchor>
  <xdr:twoCellAnchor editAs="oneCell">
    <xdr:from>
      <xdr:col>19</xdr:col>
      <xdr:colOff>323849</xdr:colOff>
      <xdr:row>43</xdr:row>
      <xdr:rowOff>149251</xdr:rowOff>
    </xdr:from>
    <xdr:to>
      <xdr:col>30</xdr:col>
      <xdr:colOff>617315</xdr:colOff>
      <xdr:row>63</xdr:row>
      <xdr:rowOff>60997</xdr:rowOff>
    </xdr:to>
    <xdr:pic>
      <xdr:nvPicPr>
        <xdr:cNvPr id="38" name="図 37"/>
        <xdr:cNvPicPr>
          <a:picLocks noChangeAspect="1"/>
        </xdr:cNvPicPr>
      </xdr:nvPicPr>
      <xdr:blipFill>
        <a:blip xmlns:r="http://schemas.openxmlformats.org/officeDocument/2006/relationships" r:embed="rId3"/>
        <a:stretch>
          <a:fillRect/>
        </a:stretch>
      </xdr:blipFill>
      <xdr:spPr>
        <a:xfrm>
          <a:off x="11906249" y="7931176"/>
          <a:ext cx="7103841" cy="3531246"/>
        </a:xfrm>
        <a:prstGeom prst="rect">
          <a:avLst/>
        </a:prstGeom>
      </xdr:spPr>
    </xdr:pic>
    <xdr:clientData/>
  </xdr:twoCellAnchor>
  <xdr:twoCellAnchor editAs="oneCell">
    <xdr:from>
      <xdr:col>1</xdr:col>
      <xdr:colOff>0</xdr:colOff>
      <xdr:row>67</xdr:row>
      <xdr:rowOff>0</xdr:rowOff>
    </xdr:from>
    <xdr:to>
      <xdr:col>19</xdr:col>
      <xdr:colOff>0</xdr:colOff>
      <xdr:row>97</xdr:row>
      <xdr:rowOff>77298</xdr:rowOff>
    </xdr:to>
    <xdr:pic>
      <xdr:nvPicPr>
        <xdr:cNvPr id="39" name="図 38"/>
        <xdr:cNvPicPr>
          <a:picLocks noChangeAspect="1"/>
        </xdr:cNvPicPr>
      </xdr:nvPicPr>
      <xdr:blipFill>
        <a:blip xmlns:r="http://schemas.openxmlformats.org/officeDocument/2006/relationships" r:embed="rId4"/>
        <a:stretch>
          <a:fillRect/>
        </a:stretch>
      </xdr:blipFill>
      <xdr:spPr>
        <a:xfrm>
          <a:off x="504825" y="12125325"/>
          <a:ext cx="11077575" cy="5506548"/>
        </a:xfrm>
        <a:prstGeom prst="rect">
          <a:avLst/>
        </a:prstGeom>
      </xdr:spPr>
    </xdr:pic>
    <xdr:clientData/>
  </xdr:twoCellAnchor>
  <xdr:twoCellAnchor editAs="oneCell">
    <xdr:from>
      <xdr:col>1</xdr:col>
      <xdr:colOff>0</xdr:colOff>
      <xdr:row>100</xdr:row>
      <xdr:rowOff>0</xdr:rowOff>
    </xdr:from>
    <xdr:to>
      <xdr:col>19</xdr:col>
      <xdr:colOff>0</xdr:colOff>
      <xdr:row>130</xdr:row>
      <xdr:rowOff>77298</xdr:rowOff>
    </xdr:to>
    <xdr:pic>
      <xdr:nvPicPr>
        <xdr:cNvPr id="40" name="図 39"/>
        <xdr:cNvPicPr>
          <a:picLocks noChangeAspect="1"/>
        </xdr:cNvPicPr>
      </xdr:nvPicPr>
      <xdr:blipFill>
        <a:blip xmlns:r="http://schemas.openxmlformats.org/officeDocument/2006/relationships" r:embed="rId5"/>
        <a:stretch>
          <a:fillRect/>
        </a:stretch>
      </xdr:blipFill>
      <xdr:spPr>
        <a:xfrm>
          <a:off x="504825" y="18097500"/>
          <a:ext cx="11077575" cy="5506548"/>
        </a:xfrm>
        <a:prstGeom prst="rect">
          <a:avLst/>
        </a:prstGeom>
      </xdr:spPr>
    </xdr:pic>
    <xdr:clientData/>
  </xdr:twoCellAnchor>
  <xdr:twoCellAnchor editAs="oneCell">
    <xdr:from>
      <xdr:col>19</xdr:col>
      <xdr:colOff>445863</xdr:colOff>
      <xdr:row>139</xdr:row>
      <xdr:rowOff>32420</xdr:rowOff>
    </xdr:from>
    <xdr:to>
      <xdr:col>34</xdr:col>
      <xdr:colOff>224142</xdr:colOff>
      <xdr:row>162</xdr:row>
      <xdr:rowOff>180974</xdr:rowOff>
    </xdr:to>
    <xdr:pic>
      <xdr:nvPicPr>
        <xdr:cNvPr id="42" name="図 41"/>
        <xdr:cNvPicPr>
          <a:picLocks noChangeAspect="1"/>
        </xdr:cNvPicPr>
      </xdr:nvPicPr>
      <xdr:blipFill>
        <a:blip xmlns:r="http://schemas.openxmlformats.org/officeDocument/2006/relationships" r:embed="rId6"/>
        <a:stretch>
          <a:fillRect/>
        </a:stretch>
      </xdr:blipFill>
      <xdr:spPr>
        <a:xfrm rot="10800000" flipH="1" flipV="1">
          <a:off x="12028263" y="25187945"/>
          <a:ext cx="9065154" cy="4310979"/>
        </a:xfrm>
        <a:prstGeom prst="rect">
          <a:avLst/>
        </a:prstGeom>
      </xdr:spPr>
    </xdr:pic>
    <xdr:clientData/>
  </xdr:twoCellAnchor>
  <xdr:twoCellAnchor editAs="oneCell">
    <xdr:from>
      <xdr:col>1</xdr:col>
      <xdr:colOff>0</xdr:colOff>
      <xdr:row>133</xdr:row>
      <xdr:rowOff>0</xdr:rowOff>
    </xdr:from>
    <xdr:to>
      <xdr:col>18</xdr:col>
      <xdr:colOff>540270</xdr:colOff>
      <xdr:row>163</xdr:row>
      <xdr:rowOff>38100</xdr:rowOff>
    </xdr:to>
    <xdr:pic>
      <xdr:nvPicPr>
        <xdr:cNvPr id="43" name="図 42"/>
        <xdr:cNvPicPr>
          <a:picLocks noChangeAspect="1"/>
        </xdr:cNvPicPr>
      </xdr:nvPicPr>
      <xdr:blipFill>
        <a:blip xmlns:r="http://schemas.openxmlformats.org/officeDocument/2006/relationships" r:embed="rId7"/>
        <a:stretch>
          <a:fillRect/>
        </a:stretch>
      </xdr:blipFill>
      <xdr:spPr>
        <a:xfrm>
          <a:off x="504825" y="24069675"/>
          <a:ext cx="10998720" cy="5467350"/>
        </a:xfrm>
        <a:prstGeom prst="rect">
          <a:avLst/>
        </a:prstGeom>
      </xdr:spPr>
    </xdr:pic>
    <xdr:clientData/>
  </xdr:twoCellAnchor>
  <xdr:twoCellAnchor editAs="oneCell">
    <xdr:from>
      <xdr:col>19</xdr:col>
      <xdr:colOff>380999</xdr:colOff>
      <xdr:row>171</xdr:row>
      <xdr:rowOff>115553</xdr:rowOff>
    </xdr:from>
    <xdr:to>
      <xdr:col>33</xdr:col>
      <xdr:colOff>466724</xdr:colOff>
      <xdr:row>195</xdr:row>
      <xdr:rowOff>123415</xdr:rowOff>
    </xdr:to>
    <xdr:pic>
      <xdr:nvPicPr>
        <xdr:cNvPr id="44" name="図 43"/>
        <xdr:cNvPicPr>
          <a:picLocks noChangeAspect="1"/>
        </xdr:cNvPicPr>
      </xdr:nvPicPr>
      <xdr:blipFill>
        <a:blip xmlns:r="http://schemas.openxmlformats.org/officeDocument/2006/relationships" r:embed="rId8"/>
        <a:stretch>
          <a:fillRect/>
        </a:stretch>
      </xdr:blipFill>
      <xdr:spPr>
        <a:xfrm>
          <a:off x="11963399" y="31062278"/>
          <a:ext cx="8753475" cy="4351262"/>
        </a:xfrm>
        <a:prstGeom prst="rect">
          <a:avLst/>
        </a:prstGeom>
      </xdr:spPr>
    </xdr:pic>
    <xdr:clientData/>
  </xdr:twoCellAnchor>
  <xdr:twoCellAnchor editAs="oneCell">
    <xdr:from>
      <xdr:col>1</xdr:col>
      <xdr:colOff>0</xdr:colOff>
      <xdr:row>166</xdr:row>
      <xdr:rowOff>0</xdr:rowOff>
    </xdr:from>
    <xdr:to>
      <xdr:col>18</xdr:col>
      <xdr:colOff>578593</xdr:colOff>
      <xdr:row>196</xdr:row>
      <xdr:rowOff>57150</xdr:rowOff>
    </xdr:to>
    <xdr:pic>
      <xdr:nvPicPr>
        <xdr:cNvPr id="46" name="図 45"/>
        <xdr:cNvPicPr>
          <a:picLocks noChangeAspect="1"/>
        </xdr:cNvPicPr>
      </xdr:nvPicPr>
      <xdr:blipFill>
        <a:blip xmlns:r="http://schemas.openxmlformats.org/officeDocument/2006/relationships" r:embed="rId9"/>
        <a:stretch>
          <a:fillRect/>
        </a:stretch>
      </xdr:blipFill>
      <xdr:spPr>
        <a:xfrm>
          <a:off x="504825" y="30041850"/>
          <a:ext cx="11037043" cy="5486400"/>
        </a:xfrm>
        <a:prstGeom prst="rect">
          <a:avLst/>
        </a:prstGeom>
      </xdr:spPr>
    </xdr:pic>
    <xdr:clientData/>
  </xdr:twoCellAnchor>
  <xdr:twoCellAnchor editAs="oneCell">
    <xdr:from>
      <xdr:col>1</xdr:col>
      <xdr:colOff>9525</xdr:colOff>
      <xdr:row>198</xdr:row>
      <xdr:rowOff>0</xdr:rowOff>
    </xdr:from>
    <xdr:to>
      <xdr:col>18</xdr:col>
      <xdr:colOff>587839</xdr:colOff>
      <xdr:row>228</xdr:row>
      <xdr:rowOff>9525</xdr:rowOff>
    </xdr:to>
    <xdr:pic>
      <xdr:nvPicPr>
        <xdr:cNvPr id="47" name="図 46"/>
        <xdr:cNvPicPr>
          <a:picLocks noChangeAspect="1"/>
        </xdr:cNvPicPr>
      </xdr:nvPicPr>
      <xdr:blipFill>
        <a:blip xmlns:r="http://schemas.openxmlformats.org/officeDocument/2006/relationships" r:embed="rId10"/>
        <a:stretch>
          <a:fillRect/>
        </a:stretch>
      </xdr:blipFill>
      <xdr:spPr>
        <a:xfrm>
          <a:off x="514350" y="35833050"/>
          <a:ext cx="11036764" cy="5438775"/>
        </a:xfrm>
        <a:prstGeom prst="rect">
          <a:avLst/>
        </a:prstGeom>
      </xdr:spPr>
    </xdr:pic>
    <xdr:clientData/>
  </xdr:twoCellAnchor>
  <xdr:twoCellAnchor editAs="oneCell">
    <xdr:from>
      <xdr:col>1</xdr:col>
      <xdr:colOff>0</xdr:colOff>
      <xdr:row>231</xdr:row>
      <xdr:rowOff>0</xdr:rowOff>
    </xdr:from>
    <xdr:to>
      <xdr:col>18</xdr:col>
      <xdr:colOff>539656</xdr:colOff>
      <xdr:row>260</xdr:row>
      <xdr:rowOff>171450</xdr:rowOff>
    </xdr:to>
    <xdr:pic>
      <xdr:nvPicPr>
        <xdr:cNvPr id="51" name="図 50"/>
        <xdr:cNvPicPr>
          <a:picLocks noChangeAspect="1"/>
        </xdr:cNvPicPr>
      </xdr:nvPicPr>
      <xdr:blipFill>
        <a:blip xmlns:r="http://schemas.openxmlformats.org/officeDocument/2006/relationships" r:embed="rId11"/>
        <a:stretch>
          <a:fillRect/>
        </a:stretch>
      </xdr:blipFill>
      <xdr:spPr>
        <a:xfrm>
          <a:off x="504825" y="41805225"/>
          <a:ext cx="10998106" cy="5419725"/>
        </a:xfrm>
        <a:prstGeom prst="rect">
          <a:avLst/>
        </a:prstGeom>
      </xdr:spPr>
    </xdr:pic>
    <xdr:clientData/>
  </xdr:twoCellAnchor>
  <xdr:twoCellAnchor editAs="oneCell">
    <xdr:from>
      <xdr:col>1</xdr:col>
      <xdr:colOff>0</xdr:colOff>
      <xdr:row>264</xdr:row>
      <xdr:rowOff>0</xdr:rowOff>
    </xdr:from>
    <xdr:to>
      <xdr:col>19</xdr:col>
      <xdr:colOff>17176</xdr:colOff>
      <xdr:row>294</xdr:row>
      <xdr:rowOff>38100</xdr:rowOff>
    </xdr:to>
    <xdr:pic>
      <xdr:nvPicPr>
        <xdr:cNvPr id="53" name="図 52"/>
        <xdr:cNvPicPr>
          <a:picLocks noChangeAspect="1"/>
        </xdr:cNvPicPr>
      </xdr:nvPicPr>
      <xdr:blipFill>
        <a:blip xmlns:r="http://schemas.openxmlformats.org/officeDocument/2006/relationships" r:embed="rId12"/>
        <a:stretch>
          <a:fillRect/>
        </a:stretch>
      </xdr:blipFill>
      <xdr:spPr>
        <a:xfrm>
          <a:off x="504825" y="47777400"/>
          <a:ext cx="11094751" cy="5467350"/>
        </a:xfrm>
        <a:prstGeom prst="rect">
          <a:avLst/>
        </a:prstGeom>
      </xdr:spPr>
    </xdr:pic>
    <xdr:clientData/>
  </xdr:twoCellAnchor>
  <xdr:twoCellAnchor editAs="oneCell">
    <xdr:from>
      <xdr:col>19</xdr:col>
      <xdr:colOff>161924</xdr:colOff>
      <xdr:row>298</xdr:row>
      <xdr:rowOff>100438</xdr:rowOff>
    </xdr:from>
    <xdr:to>
      <xdr:col>30</xdr:col>
      <xdr:colOff>600075</xdr:colOff>
      <xdr:row>318</xdr:row>
      <xdr:rowOff>52918</xdr:rowOff>
    </xdr:to>
    <xdr:pic>
      <xdr:nvPicPr>
        <xdr:cNvPr id="54" name="図 53"/>
        <xdr:cNvPicPr>
          <a:picLocks noChangeAspect="1"/>
        </xdr:cNvPicPr>
      </xdr:nvPicPr>
      <xdr:blipFill>
        <a:blip xmlns:r="http://schemas.openxmlformats.org/officeDocument/2006/relationships" r:embed="rId13"/>
        <a:stretch>
          <a:fillRect/>
        </a:stretch>
      </xdr:blipFill>
      <xdr:spPr>
        <a:xfrm>
          <a:off x="11744324" y="54030988"/>
          <a:ext cx="7248526" cy="3571980"/>
        </a:xfrm>
        <a:prstGeom prst="rect">
          <a:avLst/>
        </a:prstGeom>
      </xdr:spPr>
    </xdr:pic>
    <xdr:clientData/>
  </xdr:twoCellAnchor>
  <xdr:twoCellAnchor editAs="oneCell">
    <xdr:from>
      <xdr:col>1</xdr:col>
      <xdr:colOff>0</xdr:colOff>
      <xdr:row>297</xdr:row>
      <xdr:rowOff>0</xdr:rowOff>
    </xdr:from>
    <xdr:to>
      <xdr:col>18</xdr:col>
      <xdr:colOff>578314</xdr:colOff>
      <xdr:row>327</xdr:row>
      <xdr:rowOff>9525</xdr:rowOff>
    </xdr:to>
    <xdr:pic>
      <xdr:nvPicPr>
        <xdr:cNvPr id="55" name="図 54"/>
        <xdr:cNvPicPr>
          <a:picLocks noChangeAspect="1"/>
        </xdr:cNvPicPr>
      </xdr:nvPicPr>
      <xdr:blipFill>
        <a:blip xmlns:r="http://schemas.openxmlformats.org/officeDocument/2006/relationships" r:embed="rId14"/>
        <a:stretch>
          <a:fillRect/>
        </a:stretch>
      </xdr:blipFill>
      <xdr:spPr>
        <a:xfrm>
          <a:off x="504825" y="53749575"/>
          <a:ext cx="11036764" cy="5438775"/>
        </a:xfrm>
        <a:prstGeom prst="rect">
          <a:avLst/>
        </a:prstGeom>
      </xdr:spPr>
    </xdr:pic>
    <xdr:clientData/>
  </xdr:twoCellAnchor>
  <xdr:twoCellAnchor editAs="oneCell">
    <xdr:from>
      <xdr:col>19</xdr:col>
      <xdr:colOff>323850</xdr:colOff>
      <xdr:row>232</xdr:row>
      <xdr:rowOff>62772</xdr:rowOff>
    </xdr:from>
    <xdr:to>
      <xdr:col>30</xdr:col>
      <xdr:colOff>267155</xdr:colOff>
      <xdr:row>250</xdr:row>
      <xdr:rowOff>133349</xdr:rowOff>
    </xdr:to>
    <xdr:pic>
      <xdr:nvPicPr>
        <xdr:cNvPr id="56" name="図 55"/>
        <xdr:cNvPicPr>
          <a:picLocks noChangeAspect="1"/>
        </xdr:cNvPicPr>
      </xdr:nvPicPr>
      <xdr:blipFill>
        <a:blip xmlns:r="http://schemas.openxmlformats.org/officeDocument/2006/relationships" r:embed="rId15"/>
        <a:stretch>
          <a:fillRect/>
        </a:stretch>
      </xdr:blipFill>
      <xdr:spPr>
        <a:xfrm>
          <a:off x="11906250" y="42048972"/>
          <a:ext cx="6753680" cy="33281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91440</xdr:colOff>
      <xdr:row>0</xdr:row>
      <xdr:rowOff>15551</xdr:rowOff>
    </xdr:from>
    <xdr:to>
      <xdr:col>11</xdr:col>
      <xdr:colOff>533400</xdr:colOff>
      <xdr:row>2</xdr:row>
      <xdr:rowOff>198120</xdr:rowOff>
    </xdr:to>
    <xdr:sp macro="" textlink="">
      <xdr:nvSpPr>
        <xdr:cNvPr id="2" name="テキスト ボックス 1"/>
        <xdr:cNvSpPr txBox="1"/>
      </xdr:nvSpPr>
      <xdr:spPr>
        <a:xfrm>
          <a:off x="2812869" y="15551"/>
          <a:ext cx="4943980" cy="6335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0070C0"/>
              </a:solidFill>
            </a:rPr>
            <a:t>1H4H</a:t>
          </a:r>
          <a:r>
            <a:rPr kumimoji="1" lang="ja-JP" altLang="en-US" sz="1100">
              <a:solidFill>
                <a:srgbClr val="0070C0"/>
              </a:solidFill>
            </a:rPr>
            <a:t>の様にレンジを避けたら一つしかエントリーで出来なかったのでやり直して小さいレンジは気にせず大きな流れを見る事にする。</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601980</xdr:colOff>
      <xdr:row>15</xdr:row>
      <xdr:rowOff>76200</xdr:rowOff>
    </xdr:from>
    <xdr:to>
      <xdr:col>9</xdr:col>
      <xdr:colOff>510540</xdr:colOff>
      <xdr:row>20</xdr:row>
      <xdr:rowOff>99060</xdr:rowOff>
    </xdr:to>
    <xdr:sp macro="" textlink="">
      <xdr:nvSpPr>
        <xdr:cNvPr id="2" name="正方形/長方形 2">
          <a:extLst>
            <a:ext uri="{FF2B5EF4-FFF2-40B4-BE49-F238E27FC236}">
              <a16:creationId xmlns:a16="http://schemas.microsoft.com/office/drawing/2014/main" xmlns="" id="{807E1551-A7FE-4B2B-8BD2-1A9EEA7DC199}"/>
            </a:ext>
          </a:extLst>
        </xdr:cNvPr>
        <xdr:cNvSpPr>
          <a:spLocks noChangeArrowheads="1"/>
        </xdr:cNvSpPr>
      </xdr:nvSpPr>
      <xdr:spPr bwMode="auto">
        <a:xfrm rot="856518">
          <a:off x="535686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62</xdr:row>
      <xdr:rowOff>106680</xdr:rowOff>
    </xdr:from>
    <xdr:ext cx="20848" cy="209085"/>
    <xdr:sp macro="" textlink="">
      <xdr:nvSpPr>
        <xdr:cNvPr id="3" name="正方形/長方形 7">
          <a:extLst>
            <a:ext uri="{FF2B5EF4-FFF2-40B4-BE49-F238E27FC236}">
              <a16:creationId xmlns:a16="http://schemas.microsoft.com/office/drawing/2014/main" xmlns="" id="{ECC4C193-ADB4-470E-8B1A-3CF12632E866}"/>
            </a:ext>
          </a:extLst>
        </xdr:cNvPr>
        <xdr:cNvSpPr>
          <a:spLocks noChangeArrowheads="1"/>
        </xdr:cNvSpPr>
      </xdr:nvSpPr>
      <xdr:spPr bwMode="auto">
        <a:xfrm>
          <a:off x="603504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33</xdr:row>
      <xdr:rowOff>30480</xdr:rowOff>
    </xdr:from>
    <xdr:ext cx="20848" cy="209085"/>
    <xdr:sp macro="" textlink="">
      <xdr:nvSpPr>
        <xdr:cNvPr id="4" name="正方形/長方形 1">
          <a:extLst>
            <a:ext uri="{FF2B5EF4-FFF2-40B4-BE49-F238E27FC236}">
              <a16:creationId xmlns:a16="http://schemas.microsoft.com/office/drawing/2014/main" xmlns="" id="{CE595B1E-BDDB-4D34-AC4E-9F805EDA7964}"/>
            </a:ext>
          </a:extLst>
        </xdr:cNvPr>
        <xdr:cNvSpPr>
          <a:spLocks noChangeArrowheads="1"/>
        </xdr:cNvSpPr>
      </xdr:nvSpPr>
      <xdr:spPr bwMode="auto">
        <a:xfrm>
          <a:off x="625602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79</xdr:row>
      <xdr:rowOff>68580</xdr:rowOff>
    </xdr:from>
    <xdr:ext cx="18531" cy="156518"/>
    <xdr:sp macro="" textlink="">
      <xdr:nvSpPr>
        <xdr:cNvPr id="5" name="正方形/長方形 3">
          <a:extLst>
            <a:ext uri="{FF2B5EF4-FFF2-40B4-BE49-F238E27FC236}">
              <a16:creationId xmlns:a16="http://schemas.microsoft.com/office/drawing/2014/main" xmlns="" id="{41017E77-4AFF-481C-8F70-7DF0B0D8F7AD}"/>
            </a:ext>
          </a:extLst>
        </xdr:cNvPr>
        <xdr:cNvSpPr>
          <a:spLocks noChangeArrowheads="1"/>
        </xdr:cNvSpPr>
      </xdr:nvSpPr>
      <xdr:spPr bwMode="auto">
        <a:xfrm>
          <a:off x="816864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138</xdr:row>
      <xdr:rowOff>175260</xdr:rowOff>
    </xdr:from>
    <xdr:ext cx="20848" cy="209122"/>
    <xdr:sp macro="" textlink="">
      <xdr:nvSpPr>
        <xdr:cNvPr id="6" name="正方形/長方形 5">
          <a:extLst>
            <a:ext uri="{FF2B5EF4-FFF2-40B4-BE49-F238E27FC236}">
              <a16:creationId xmlns:a16="http://schemas.microsoft.com/office/drawing/2014/main" xmlns="" id="{2B7F2513-716F-4657-AD2B-EB6DA7A3F7D6}"/>
            </a:ext>
          </a:extLst>
        </xdr:cNvPr>
        <xdr:cNvSpPr>
          <a:spLocks noChangeArrowheads="1"/>
        </xdr:cNvSpPr>
      </xdr:nvSpPr>
      <xdr:spPr bwMode="auto">
        <a:xfrm>
          <a:off x="382524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137</xdr:row>
      <xdr:rowOff>30480</xdr:rowOff>
    </xdr:from>
    <xdr:ext cx="20848" cy="209085"/>
    <xdr:sp macro="" textlink="">
      <xdr:nvSpPr>
        <xdr:cNvPr id="7" name="正方形/長方形 6">
          <a:extLst>
            <a:ext uri="{FF2B5EF4-FFF2-40B4-BE49-F238E27FC236}">
              <a16:creationId xmlns:a16="http://schemas.microsoft.com/office/drawing/2014/main" xmlns="" id="{AC6F7D77-18C6-42A1-8C11-9E4D13BC71C5}"/>
            </a:ext>
          </a:extLst>
        </xdr:cNvPr>
        <xdr:cNvSpPr>
          <a:spLocks noChangeArrowheads="1"/>
        </xdr:cNvSpPr>
      </xdr:nvSpPr>
      <xdr:spPr bwMode="auto">
        <a:xfrm>
          <a:off x="433578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136</xdr:row>
      <xdr:rowOff>22860</xdr:rowOff>
    </xdr:from>
    <xdr:ext cx="18531" cy="156518"/>
    <xdr:sp macro="" textlink="">
      <xdr:nvSpPr>
        <xdr:cNvPr id="8" name="正方形/長方形 14">
          <a:extLst>
            <a:ext uri="{FF2B5EF4-FFF2-40B4-BE49-F238E27FC236}">
              <a16:creationId xmlns:a16="http://schemas.microsoft.com/office/drawing/2014/main" xmlns="" id="{9892F898-5CE1-4B94-8A9A-D905175BF9CC}"/>
            </a:ext>
          </a:extLst>
        </xdr:cNvPr>
        <xdr:cNvSpPr>
          <a:spLocks noChangeArrowheads="1"/>
        </xdr:cNvSpPr>
      </xdr:nvSpPr>
      <xdr:spPr bwMode="auto">
        <a:xfrm>
          <a:off x="475052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107</xdr:row>
      <xdr:rowOff>22860</xdr:rowOff>
    </xdr:from>
    <xdr:ext cx="18531" cy="201237"/>
    <xdr:sp macro="" textlink="">
      <xdr:nvSpPr>
        <xdr:cNvPr id="9" name="正方形/長方形 17">
          <a:extLst>
            <a:ext uri="{FF2B5EF4-FFF2-40B4-BE49-F238E27FC236}">
              <a16:creationId xmlns:a16="http://schemas.microsoft.com/office/drawing/2014/main" xmlns="" id="{845B2ED7-55D0-4FB8-8528-7E037606B9DA}"/>
            </a:ext>
          </a:extLst>
        </xdr:cNvPr>
        <xdr:cNvSpPr>
          <a:spLocks noChangeArrowheads="1"/>
        </xdr:cNvSpPr>
      </xdr:nvSpPr>
      <xdr:spPr bwMode="auto">
        <a:xfrm>
          <a:off x="489966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104</xdr:row>
      <xdr:rowOff>175260</xdr:rowOff>
    </xdr:from>
    <xdr:ext cx="20848" cy="210820"/>
    <xdr:sp macro="" textlink="">
      <xdr:nvSpPr>
        <xdr:cNvPr id="10" name="正方形/長方形 10">
          <a:extLst>
            <a:ext uri="{FF2B5EF4-FFF2-40B4-BE49-F238E27FC236}">
              <a16:creationId xmlns:a16="http://schemas.microsoft.com/office/drawing/2014/main" xmlns="" id="{CA04D5F8-3EEC-48D4-949D-50B446FF53AD}"/>
            </a:ext>
          </a:extLst>
        </xdr:cNvPr>
        <xdr:cNvSpPr>
          <a:spLocks noChangeArrowheads="1"/>
        </xdr:cNvSpPr>
      </xdr:nvSpPr>
      <xdr:spPr bwMode="auto">
        <a:xfrm>
          <a:off x="571500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180</xdr:row>
      <xdr:rowOff>144780</xdr:rowOff>
    </xdr:from>
    <xdr:ext cx="18531" cy="210820"/>
    <xdr:sp macro="" textlink="">
      <xdr:nvSpPr>
        <xdr:cNvPr id="11" name="正方形/長方形 22">
          <a:extLst>
            <a:ext uri="{FF2B5EF4-FFF2-40B4-BE49-F238E27FC236}">
              <a16:creationId xmlns:a16="http://schemas.microsoft.com/office/drawing/2014/main" xmlns="" id="{F322E9FD-AF18-42EC-BDF1-A035AE634F9B}"/>
            </a:ext>
          </a:extLst>
        </xdr:cNvPr>
        <xdr:cNvSpPr>
          <a:spLocks noChangeArrowheads="1"/>
        </xdr:cNvSpPr>
      </xdr:nvSpPr>
      <xdr:spPr bwMode="auto">
        <a:xfrm>
          <a:off x="767334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182</xdr:row>
      <xdr:rowOff>22860</xdr:rowOff>
    </xdr:from>
    <xdr:ext cx="18531" cy="156518"/>
    <xdr:sp macro="" textlink="">
      <xdr:nvSpPr>
        <xdr:cNvPr id="12" name="正方形/長方形 23">
          <a:extLst>
            <a:ext uri="{FF2B5EF4-FFF2-40B4-BE49-F238E27FC236}">
              <a16:creationId xmlns:a16="http://schemas.microsoft.com/office/drawing/2014/main" xmlns="" id="{93D0F979-B7B7-473C-BEDD-461D0DFE7B18}"/>
            </a:ext>
          </a:extLst>
        </xdr:cNvPr>
        <xdr:cNvSpPr>
          <a:spLocks noChangeArrowheads="1"/>
        </xdr:cNvSpPr>
      </xdr:nvSpPr>
      <xdr:spPr bwMode="auto">
        <a:xfrm>
          <a:off x="955548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225</xdr:row>
      <xdr:rowOff>68580</xdr:rowOff>
    </xdr:from>
    <xdr:ext cx="20848" cy="209122"/>
    <xdr:sp macro="" textlink="">
      <xdr:nvSpPr>
        <xdr:cNvPr id="13" name="正方形/長方形 27">
          <a:extLst>
            <a:ext uri="{FF2B5EF4-FFF2-40B4-BE49-F238E27FC236}">
              <a16:creationId xmlns:a16="http://schemas.microsoft.com/office/drawing/2014/main" xmlns="" id="{088E49E8-0FCF-4541-A2CA-2092E9D97F4B}"/>
            </a:ext>
          </a:extLst>
        </xdr:cNvPr>
        <xdr:cNvSpPr>
          <a:spLocks noChangeArrowheads="1"/>
        </xdr:cNvSpPr>
      </xdr:nvSpPr>
      <xdr:spPr bwMode="auto">
        <a:xfrm>
          <a:off x="926592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276</xdr:row>
      <xdr:rowOff>175260</xdr:rowOff>
    </xdr:from>
    <xdr:ext cx="20848" cy="210384"/>
    <xdr:sp macro="" textlink="">
      <xdr:nvSpPr>
        <xdr:cNvPr id="14" name="正方形/長方形 9">
          <a:extLst>
            <a:ext uri="{FF2B5EF4-FFF2-40B4-BE49-F238E27FC236}">
              <a16:creationId xmlns:a16="http://schemas.microsoft.com/office/drawing/2014/main" xmlns="" id="{4610F084-7BC8-4D8E-AB60-5F79A24F2250}"/>
            </a:ext>
          </a:extLst>
        </xdr:cNvPr>
        <xdr:cNvSpPr>
          <a:spLocks noChangeArrowheads="1"/>
        </xdr:cNvSpPr>
      </xdr:nvSpPr>
      <xdr:spPr bwMode="auto">
        <a:xfrm>
          <a:off x="513588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268</xdr:row>
      <xdr:rowOff>175260</xdr:rowOff>
    </xdr:from>
    <xdr:ext cx="18531" cy="210820"/>
    <xdr:sp macro="" textlink="">
      <xdr:nvSpPr>
        <xdr:cNvPr id="15" name="正方形/長方形 11">
          <a:extLst>
            <a:ext uri="{FF2B5EF4-FFF2-40B4-BE49-F238E27FC236}">
              <a16:creationId xmlns:a16="http://schemas.microsoft.com/office/drawing/2014/main" xmlns="" id="{DE5FD452-1484-4D6C-8D9B-B8BB18808C89}"/>
            </a:ext>
          </a:extLst>
        </xdr:cNvPr>
        <xdr:cNvSpPr>
          <a:spLocks noChangeArrowheads="1"/>
        </xdr:cNvSpPr>
      </xdr:nvSpPr>
      <xdr:spPr bwMode="auto">
        <a:xfrm>
          <a:off x="736854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316</xdr:row>
      <xdr:rowOff>68580</xdr:rowOff>
    </xdr:from>
    <xdr:ext cx="18531" cy="156518"/>
    <xdr:sp macro="" textlink="">
      <xdr:nvSpPr>
        <xdr:cNvPr id="16" name="正方形/長方形 13">
          <a:extLst>
            <a:ext uri="{FF2B5EF4-FFF2-40B4-BE49-F238E27FC236}">
              <a16:creationId xmlns:a16="http://schemas.microsoft.com/office/drawing/2014/main" xmlns="" id="{80D7BDD7-3AC9-4C9C-B38F-1521E9708808}"/>
            </a:ext>
          </a:extLst>
        </xdr:cNvPr>
        <xdr:cNvSpPr>
          <a:spLocks noChangeArrowheads="1"/>
        </xdr:cNvSpPr>
      </xdr:nvSpPr>
      <xdr:spPr bwMode="auto">
        <a:xfrm>
          <a:off x="598496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331</xdr:row>
      <xdr:rowOff>104775</xdr:rowOff>
    </xdr:from>
    <xdr:ext cx="184731" cy="264560"/>
    <xdr:sp macro="" textlink="">
      <xdr:nvSpPr>
        <xdr:cNvPr id="17" name="テキスト ボックス 15">
          <a:extLst>
            <a:ext uri="{FF2B5EF4-FFF2-40B4-BE49-F238E27FC236}">
              <a16:creationId xmlns:a16="http://schemas.microsoft.com/office/drawing/2014/main" xmlns="" id="{C658E11D-DA75-4827-97E5-F679A30145EF}"/>
            </a:ext>
          </a:extLst>
        </xdr:cNvPr>
        <xdr:cNvSpPr txBox="1"/>
      </xdr:nvSpPr>
      <xdr:spPr>
        <a:xfrm>
          <a:off x="747155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309</xdr:row>
      <xdr:rowOff>68580</xdr:rowOff>
    </xdr:from>
    <xdr:ext cx="18531" cy="156518"/>
    <xdr:sp macro="" textlink="">
      <xdr:nvSpPr>
        <xdr:cNvPr id="18" name="正方形/長方形 16">
          <a:extLst>
            <a:ext uri="{FF2B5EF4-FFF2-40B4-BE49-F238E27FC236}">
              <a16:creationId xmlns:a16="http://schemas.microsoft.com/office/drawing/2014/main" xmlns="" id="{BD612AF5-0220-4B00-8D84-5FF17E8E7F61}"/>
            </a:ext>
          </a:extLst>
        </xdr:cNvPr>
        <xdr:cNvSpPr>
          <a:spLocks noChangeArrowheads="1"/>
        </xdr:cNvSpPr>
      </xdr:nvSpPr>
      <xdr:spPr bwMode="auto">
        <a:xfrm>
          <a:off x="901446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357</xdr:row>
      <xdr:rowOff>144780</xdr:rowOff>
    </xdr:from>
    <xdr:ext cx="18531" cy="156518"/>
    <xdr:sp macro="" textlink="">
      <xdr:nvSpPr>
        <xdr:cNvPr id="19" name="正方形/長方形 19">
          <a:extLst>
            <a:ext uri="{FF2B5EF4-FFF2-40B4-BE49-F238E27FC236}">
              <a16:creationId xmlns:a16="http://schemas.microsoft.com/office/drawing/2014/main" xmlns="" id="{B8F88D7C-F9BC-431F-98F3-74EAE2A5AAED}"/>
            </a:ext>
          </a:extLst>
        </xdr:cNvPr>
        <xdr:cNvSpPr>
          <a:spLocks noChangeArrowheads="1"/>
        </xdr:cNvSpPr>
      </xdr:nvSpPr>
      <xdr:spPr bwMode="auto">
        <a:xfrm>
          <a:off x="438912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357</xdr:row>
      <xdr:rowOff>160020</xdr:rowOff>
    </xdr:from>
    <xdr:ext cx="18531" cy="208690"/>
    <xdr:sp macro="" textlink="">
      <xdr:nvSpPr>
        <xdr:cNvPr id="20" name="正方形/長方形 20">
          <a:extLst>
            <a:ext uri="{FF2B5EF4-FFF2-40B4-BE49-F238E27FC236}">
              <a16:creationId xmlns:a16="http://schemas.microsoft.com/office/drawing/2014/main" xmlns="" id="{D57A13ED-E583-48D7-B706-36143E3C8B56}"/>
            </a:ext>
          </a:extLst>
        </xdr:cNvPr>
        <xdr:cNvSpPr>
          <a:spLocks noChangeArrowheads="1"/>
        </xdr:cNvSpPr>
      </xdr:nvSpPr>
      <xdr:spPr bwMode="auto">
        <a:xfrm>
          <a:off x="544068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400</xdr:row>
      <xdr:rowOff>175260</xdr:rowOff>
    </xdr:from>
    <xdr:ext cx="20848" cy="210820"/>
    <xdr:sp macro="" textlink="">
      <xdr:nvSpPr>
        <xdr:cNvPr id="21" name="正方形/長方形 24">
          <a:extLst>
            <a:ext uri="{FF2B5EF4-FFF2-40B4-BE49-F238E27FC236}">
              <a16:creationId xmlns:a16="http://schemas.microsoft.com/office/drawing/2014/main" xmlns="" id="{DF17369B-89D3-4238-BAB7-6732DE6C3A49}"/>
            </a:ext>
          </a:extLst>
        </xdr:cNvPr>
        <xdr:cNvSpPr>
          <a:spLocks noChangeArrowheads="1"/>
        </xdr:cNvSpPr>
      </xdr:nvSpPr>
      <xdr:spPr bwMode="auto">
        <a:xfrm>
          <a:off x="548640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405</xdr:row>
      <xdr:rowOff>160020</xdr:rowOff>
    </xdr:from>
    <xdr:ext cx="18531" cy="209085"/>
    <xdr:sp macro="" textlink="">
      <xdr:nvSpPr>
        <xdr:cNvPr id="22" name="正方形/長方形 25">
          <a:extLst>
            <a:ext uri="{FF2B5EF4-FFF2-40B4-BE49-F238E27FC236}">
              <a16:creationId xmlns:a16="http://schemas.microsoft.com/office/drawing/2014/main" xmlns="" id="{D691EBC3-328F-4026-9556-6712B72D5FB3}"/>
            </a:ext>
          </a:extLst>
        </xdr:cNvPr>
        <xdr:cNvSpPr>
          <a:spLocks noChangeArrowheads="1"/>
        </xdr:cNvSpPr>
      </xdr:nvSpPr>
      <xdr:spPr bwMode="auto">
        <a:xfrm>
          <a:off x="682752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408</xdr:row>
      <xdr:rowOff>144780</xdr:rowOff>
    </xdr:from>
    <xdr:ext cx="18531" cy="210820"/>
    <xdr:sp macro="" textlink="">
      <xdr:nvSpPr>
        <xdr:cNvPr id="23" name="正方形/長方形 28">
          <a:extLst>
            <a:ext uri="{FF2B5EF4-FFF2-40B4-BE49-F238E27FC236}">
              <a16:creationId xmlns:a16="http://schemas.microsoft.com/office/drawing/2014/main" xmlns="" id="{739F3FE8-DB84-4726-8DAA-542A5183E315}"/>
            </a:ext>
          </a:extLst>
        </xdr:cNvPr>
        <xdr:cNvSpPr>
          <a:spLocks noChangeArrowheads="1"/>
        </xdr:cNvSpPr>
      </xdr:nvSpPr>
      <xdr:spPr bwMode="auto">
        <a:xfrm>
          <a:off x="736854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410</xdr:row>
      <xdr:rowOff>106680</xdr:rowOff>
    </xdr:from>
    <xdr:ext cx="18531" cy="156518"/>
    <xdr:sp macro="" textlink="">
      <xdr:nvSpPr>
        <xdr:cNvPr id="24" name="正方形/長方形 29">
          <a:extLst>
            <a:ext uri="{FF2B5EF4-FFF2-40B4-BE49-F238E27FC236}">
              <a16:creationId xmlns:a16="http://schemas.microsoft.com/office/drawing/2014/main" xmlns="" id="{DAF55A35-9EEC-4368-9BAB-D1112E982A08}"/>
            </a:ext>
          </a:extLst>
        </xdr:cNvPr>
        <xdr:cNvSpPr>
          <a:spLocks noChangeArrowheads="1"/>
        </xdr:cNvSpPr>
      </xdr:nvSpPr>
      <xdr:spPr bwMode="auto">
        <a:xfrm>
          <a:off x="763524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20</xdr:col>
      <xdr:colOff>50799</xdr:colOff>
      <xdr:row>8</xdr:row>
      <xdr:rowOff>41552</xdr:rowOff>
    </xdr:from>
    <xdr:to>
      <xdr:col>34</xdr:col>
      <xdr:colOff>449074</xdr:colOff>
      <xdr:row>32</xdr:row>
      <xdr:rowOff>167677</xdr:rowOff>
    </xdr:to>
    <xdr:pic>
      <xdr:nvPicPr>
        <xdr:cNvPr id="25" name="図 24"/>
        <xdr:cNvPicPr>
          <a:picLocks noChangeAspect="1"/>
        </xdr:cNvPicPr>
      </xdr:nvPicPr>
      <xdr:blipFill>
        <a:blip xmlns:r="http://schemas.openxmlformats.org/officeDocument/2006/relationships" r:embed="rId1"/>
        <a:stretch>
          <a:fillRect/>
        </a:stretch>
      </xdr:blipFill>
      <xdr:spPr>
        <a:xfrm>
          <a:off x="12306299" y="1463952"/>
          <a:ext cx="9110475" cy="4393325"/>
        </a:xfrm>
        <a:prstGeom prst="rect">
          <a:avLst/>
        </a:prstGeom>
      </xdr:spPr>
    </xdr:pic>
    <xdr:clientData/>
  </xdr:twoCellAnchor>
  <xdr:twoCellAnchor editAs="oneCell">
    <xdr:from>
      <xdr:col>1</xdr:col>
      <xdr:colOff>0</xdr:colOff>
      <xdr:row>3</xdr:row>
      <xdr:rowOff>0</xdr:rowOff>
    </xdr:from>
    <xdr:to>
      <xdr:col>18</xdr:col>
      <xdr:colOff>520328</xdr:colOff>
      <xdr:row>32</xdr:row>
      <xdr:rowOff>161925</xdr:rowOff>
    </xdr:to>
    <xdr:pic>
      <xdr:nvPicPr>
        <xdr:cNvPr id="26" name="図 25"/>
        <xdr:cNvPicPr>
          <a:picLocks noChangeAspect="1"/>
        </xdr:cNvPicPr>
      </xdr:nvPicPr>
      <xdr:blipFill>
        <a:blip xmlns:r="http://schemas.openxmlformats.org/officeDocument/2006/relationships" r:embed="rId2"/>
        <a:stretch>
          <a:fillRect/>
        </a:stretch>
      </xdr:blipFill>
      <xdr:spPr>
        <a:xfrm>
          <a:off x="504825" y="180975"/>
          <a:ext cx="10978778" cy="5410200"/>
        </a:xfrm>
        <a:prstGeom prst="rect">
          <a:avLst/>
        </a:prstGeom>
      </xdr:spPr>
    </xdr:pic>
    <xdr:clientData/>
  </xdr:twoCellAnchor>
  <xdr:twoCellAnchor editAs="oneCell">
    <xdr:from>
      <xdr:col>1</xdr:col>
      <xdr:colOff>95250</xdr:colOff>
      <xdr:row>36</xdr:row>
      <xdr:rowOff>25017</xdr:rowOff>
    </xdr:from>
    <xdr:to>
      <xdr:col>18</xdr:col>
      <xdr:colOff>495300</xdr:colOff>
      <xdr:row>65</xdr:row>
      <xdr:rowOff>127671</xdr:rowOff>
    </xdr:to>
    <xdr:pic>
      <xdr:nvPicPr>
        <xdr:cNvPr id="28" name="図 27"/>
        <xdr:cNvPicPr>
          <a:picLocks noChangeAspect="1"/>
        </xdr:cNvPicPr>
      </xdr:nvPicPr>
      <xdr:blipFill>
        <a:blip xmlns:r="http://schemas.openxmlformats.org/officeDocument/2006/relationships" r:embed="rId3"/>
        <a:stretch>
          <a:fillRect/>
        </a:stretch>
      </xdr:blipFill>
      <xdr:spPr>
        <a:xfrm>
          <a:off x="600075" y="6178167"/>
          <a:ext cx="10858500" cy="5350929"/>
        </a:xfrm>
        <a:prstGeom prst="rect">
          <a:avLst/>
        </a:prstGeom>
      </xdr:spPr>
    </xdr:pic>
    <xdr:clientData/>
  </xdr:twoCellAnchor>
  <xdr:twoCellAnchor editAs="oneCell">
    <xdr:from>
      <xdr:col>20</xdr:col>
      <xdr:colOff>19050</xdr:colOff>
      <xdr:row>40</xdr:row>
      <xdr:rowOff>107950</xdr:rowOff>
    </xdr:from>
    <xdr:to>
      <xdr:col>34</xdr:col>
      <xdr:colOff>360175</xdr:colOff>
      <xdr:row>65</xdr:row>
      <xdr:rowOff>26207</xdr:rowOff>
    </xdr:to>
    <xdr:pic>
      <xdr:nvPicPr>
        <xdr:cNvPr id="30" name="図 29"/>
        <xdr:cNvPicPr>
          <a:picLocks noChangeAspect="1"/>
        </xdr:cNvPicPr>
      </xdr:nvPicPr>
      <xdr:blipFill>
        <a:blip xmlns:r="http://schemas.openxmlformats.org/officeDocument/2006/relationships" r:embed="rId4"/>
        <a:stretch>
          <a:fillRect/>
        </a:stretch>
      </xdr:blipFill>
      <xdr:spPr>
        <a:xfrm>
          <a:off x="12274550" y="7219950"/>
          <a:ext cx="9053325" cy="4363257"/>
        </a:xfrm>
        <a:prstGeom prst="rect">
          <a:avLst/>
        </a:prstGeom>
      </xdr:spPr>
    </xdr:pic>
    <xdr:clientData/>
  </xdr:twoCellAnchor>
  <xdr:twoCellAnchor editAs="oneCell">
    <xdr:from>
      <xdr:col>19</xdr:col>
      <xdr:colOff>612774</xdr:colOff>
      <xdr:row>71</xdr:row>
      <xdr:rowOff>115806</xdr:rowOff>
    </xdr:from>
    <xdr:to>
      <xdr:col>36</xdr:col>
      <xdr:colOff>360872</xdr:colOff>
      <xdr:row>99</xdr:row>
      <xdr:rowOff>114300</xdr:rowOff>
    </xdr:to>
    <xdr:pic>
      <xdr:nvPicPr>
        <xdr:cNvPr id="31" name="図 30"/>
        <xdr:cNvPicPr>
          <a:picLocks noChangeAspect="1"/>
        </xdr:cNvPicPr>
      </xdr:nvPicPr>
      <xdr:blipFill>
        <a:blip xmlns:r="http://schemas.openxmlformats.org/officeDocument/2006/relationships" r:embed="rId5"/>
        <a:stretch>
          <a:fillRect/>
        </a:stretch>
      </xdr:blipFill>
      <xdr:spPr>
        <a:xfrm>
          <a:off x="12245974" y="12739606"/>
          <a:ext cx="10327198" cy="4976894"/>
        </a:xfrm>
        <a:prstGeom prst="rect">
          <a:avLst/>
        </a:prstGeom>
      </xdr:spPr>
    </xdr:pic>
    <xdr:clientData/>
  </xdr:twoCellAnchor>
  <xdr:twoCellAnchor editAs="oneCell">
    <xdr:from>
      <xdr:col>1</xdr:col>
      <xdr:colOff>28575</xdr:colOff>
      <xdr:row>69</xdr:row>
      <xdr:rowOff>73879</xdr:rowOff>
    </xdr:from>
    <xdr:to>
      <xdr:col>18</xdr:col>
      <xdr:colOff>600075</xdr:colOff>
      <xdr:row>99</xdr:row>
      <xdr:rowOff>80046</xdr:rowOff>
    </xdr:to>
    <xdr:pic>
      <xdr:nvPicPr>
        <xdr:cNvPr id="32" name="図 31"/>
        <xdr:cNvPicPr>
          <a:picLocks noChangeAspect="1"/>
        </xdr:cNvPicPr>
      </xdr:nvPicPr>
      <xdr:blipFill>
        <a:blip xmlns:r="http://schemas.openxmlformats.org/officeDocument/2006/relationships" r:embed="rId6"/>
        <a:stretch>
          <a:fillRect/>
        </a:stretch>
      </xdr:blipFill>
      <xdr:spPr>
        <a:xfrm>
          <a:off x="533400" y="12561154"/>
          <a:ext cx="11029950" cy="5435417"/>
        </a:xfrm>
        <a:prstGeom prst="rect">
          <a:avLst/>
        </a:prstGeom>
      </xdr:spPr>
    </xdr:pic>
    <xdr:clientData/>
  </xdr:twoCellAnchor>
  <xdr:twoCellAnchor editAs="oneCell">
    <xdr:from>
      <xdr:col>20</xdr:col>
      <xdr:colOff>28574</xdr:colOff>
      <xdr:row>104</xdr:row>
      <xdr:rowOff>130626</xdr:rowOff>
    </xdr:from>
    <xdr:to>
      <xdr:col>36</xdr:col>
      <xdr:colOff>268314</xdr:colOff>
      <xdr:row>132</xdr:row>
      <xdr:rowOff>63499</xdr:rowOff>
    </xdr:to>
    <xdr:pic>
      <xdr:nvPicPr>
        <xdr:cNvPr id="33" name="図 32"/>
        <xdr:cNvPicPr>
          <a:picLocks noChangeAspect="1"/>
        </xdr:cNvPicPr>
      </xdr:nvPicPr>
      <xdr:blipFill>
        <a:blip xmlns:r="http://schemas.openxmlformats.org/officeDocument/2006/relationships" r:embed="rId7"/>
        <a:stretch>
          <a:fillRect/>
        </a:stretch>
      </xdr:blipFill>
      <xdr:spPr>
        <a:xfrm>
          <a:off x="12284074" y="18647226"/>
          <a:ext cx="10196540" cy="4911273"/>
        </a:xfrm>
        <a:prstGeom prst="rect">
          <a:avLst/>
        </a:prstGeom>
      </xdr:spPr>
    </xdr:pic>
    <xdr:clientData/>
  </xdr:twoCellAnchor>
  <xdr:twoCellAnchor editAs="oneCell">
    <xdr:from>
      <xdr:col>1</xdr:col>
      <xdr:colOff>9525</xdr:colOff>
      <xdr:row>135</xdr:row>
      <xdr:rowOff>98449</xdr:rowOff>
    </xdr:from>
    <xdr:to>
      <xdr:col>18</xdr:col>
      <xdr:colOff>542692</xdr:colOff>
      <xdr:row>165</xdr:row>
      <xdr:rowOff>85725</xdr:rowOff>
    </xdr:to>
    <xdr:pic>
      <xdr:nvPicPr>
        <xdr:cNvPr id="29" name="図 28"/>
        <xdr:cNvPicPr>
          <a:picLocks noChangeAspect="1"/>
        </xdr:cNvPicPr>
      </xdr:nvPicPr>
      <xdr:blipFill>
        <a:blip xmlns:r="http://schemas.openxmlformats.org/officeDocument/2006/relationships" r:embed="rId8"/>
        <a:stretch>
          <a:fillRect/>
        </a:stretch>
      </xdr:blipFill>
      <xdr:spPr>
        <a:xfrm>
          <a:off x="514350" y="24530074"/>
          <a:ext cx="10991617" cy="5416526"/>
        </a:xfrm>
        <a:prstGeom prst="rect">
          <a:avLst/>
        </a:prstGeom>
      </xdr:spPr>
    </xdr:pic>
    <xdr:clientData/>
  </xdr:twoCellAnchor>
  <xdr:twoCellAnchor editAs="oneCell">
    <xdr:from>
      <xdr:col>1</xdr:col>
      <xdr:colOff>0</xdr:colOff>
      <xdr:row>102</xdr:row>
      <xdr:rowOff>0</xdr:rowOff>
    </xdr:from>
    <xdr:to>
      <xdr:col>19</xdr:col>
      <xdr:colOff>123825</xdr:colOff>
      <xdr:row>132</xdr:row>
      <xdr:rowOff>90655</xdr:rowOff>
    </xdr:to>
    <xdr:pic>
      <xdr:nvPicPr>
        <xdr:cNvPr id="35" name="図 34"/>
        <xdr:cNvPicPr>
          <a:picLocks noChangeAspect="1"/>
        </xdr:cNvPicPr>
      </xdr:nvPicPr>
      <xdr:blipFill>
        <a:blip xmlns:r="http://schemas.openxmlformats.org/officeDocument/2006/relationships" r:embed="rId9"/>
        <a:stretch>
          <a:fillRect/>
        </a:stretch>
      </xdr:blipFill>
      <xdr:spPr>
        <a:xfrm>
          <a:off x="504825" y="18459450"/>
          <a:ext cx="11201400" cy="5519905"/>
        </a:xfrm>
        <a:prstGeom prst="rect">
          <a:avLst/>
        </a:prstGeom>
      </xdr:spPr>
    </xdr:pic>
    <xdr:clientData/>
  </xdr:twoCellAnchor>
  <xdr:twoCellAnchor editAs="oneCell">
    <xdr:from>
      <xdr:col>1</xdr:col>
      <xdr:colOff>19050</xdr:colOff>
      <xdr:row>168</xdr:row>
      <xdr:rowOff>39373</xdr:rowOff>
    </xdr:from>
    <xdr:to>
      <xdr:col>18</xdr:col>
      <xdr:colOff>428625</xdr:colOff>
      <xdr:row>197</xdr:row>
      <xdr:rowOff>146721</xdr:rowOff>
    </xdr:to>
    <xdr:pic>
      <xdr:nvPicPr>
        <xdr:cNvPr id="37" name="図 36"/>
        <xdr:cNvPicPr>
          <a:picLocks noChangeAspect="1"/>
        </xdr:cNvPicPr>
      </xdr:nvPicPr>
      <xdr:blipFill>
        <a:blip xmlns:r="http://schemas.openxmlformats.org/officeDocument/2006/relationships" r:embed="rId10"/>
        <a:stretch>
          <a:fillRect/>
        </a:stretch>
      </xdr:blipFill>
      <xdr:spPr>
        <a:xfrm>
          <a:off x="523875" y="30443173"/>
          <a:ext cx="10868025" cy="5355623"/>
        </a:xfrm>
        <a:prstGeom prst="rect">
          <a:avLst/>
        </a:prstGeom>
      </xdr:spPr>
    </xdr:pic>
    <xdr:clientData/>
  </xdr:twoCellAnchor>
  <xdr:twoCellAnchor editAs="oneCell">
    <xdr:from>
      <xdr:col>20</xdr:col>
      <xdr:colOff>28574</xdr:colOff>
      <xdr:row>137</xdr:row>
      <xdr:rowOff>56313</xdr:rowOff>
    </xdr:from>
    <xdr:to>
      <xdr:col>36</xdr:col>
      <xdr:colOff>368242</xdr:colOff>
      <xdr:row>165</xdr:row>
      <xdr:rowOff>40640</xdr:rowOff>
    </xdr:to>
    <xdr:pic>
      <xdr:nvPicPr>
        <xdr:cNvPr id="40" name="図 39"/>
        <xdr:cNvPicPr>
          <a:picLocks noChangeAspect="1"/>
        </xdr:cNvPicPr>
      </xdr:nvPicPr>
      <xdr:blipFill>
        <a:blip xmlns:r="http://schemas.openxmlformats.org/officeDocument/2006/relationships" r:embed="rId11"/>
        <a:stretch>
          <a:fillRect/>
        </a:stretch>
      </xdr:blipFill>
      <xdr:spPr>
        <a:xfrm>
          <a:off x="12284074" y="24440313"/>
          <a:ext cx="10296468" cy="4962727"/>
        </a:xfrm>
        <a:prstGeom prst="rect">
          <a:avLst/>
        </a:prstGeom>
      </xdr:spPr>
    </xdr:pic>
    <xdr:clientData/>
  </xdr:twoCellAnchor>
  <xdr:twoCellAnchor editAs="oneCell">
    <xdr:from>
      <xdr:col>20</xdr:col>
      <xdr:colOff>0</xdr:colOff>
      <xdr:row>168</xdr:row>
      <xdr:rowOff>91440</xdr:rowOff>
    </xdr:from>
    <xdr:to>
      <xdr:col>37</xdr:col>
      <xdr:colOff>152400</xdr:colOff>
      <xdr:row>197</xdr:row>
      <xdr:rowOff>97543</xdr:rowOff>
    </xdr:to>
    <xdr:pic>
      <xdr:nvPicPr>
        <xdr:cNvPr id="41" name="図 40"/>
        <xdr:cNvPicPr>
          <a:picLocks noChangeAspect="1"/>
        </xdr:cNvPicPr>
      </xdr:nvPicPr>
      <xdr:blipFill>
        <a:blip xmlns:r="http://schemas.openxmlformats.org/officeDocument/2006/relationships" r:embed="rId12"/>
        <a:stretch>
          <a:fillRect/>
        </a:stretch>
      </xdr:blipFill>
      <xdr:spPr>
        <a:xfrm>
          <a:off x="12298680" y="30815280"/>
          <a:ext cx="10774680" cy="530962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zoomScaleNormal="100" workbookViewId="0">
      <pane xSplit="1" ySplit="8" topLeftCell="B9" activePane="bottomRight" state="frozen"/>
      <selection pane="topRight" activeCell="B1" sqref="B1"/>
      <selection pane="bottomLeft" activeCell="A9" sqref="A9"/>
      <selection pane="bottomRight" activeCell="S20" sqref="S20"/>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 min="16" max="16" width="4.296875" customWidth="1"/>
  </cols>
  <sheetData>
    <row r="1" spans="1:18" x14ac:dyDescent="0.45">
      <c r="A1" s="1" t="s">
        <v>7</v>
      </c>
      <c r="C1" t="s">
        <v>36</v>
      </c>
    </row>
    <row r="2" spans="1:18" x14ac:dyDescent="0.45">
      <c r="A2" s="1" t="s">
        <v>8</v>
      </c>
      <c r="C2" t="s">
        <v>22</v>
      </c>
    </row>
    <row r="3" spans="1:18" x14ac:dyDescent="0.45">
      <c r="A3" s="1" t="s">
        <v>10</v>
      </c>
      <c r="C3" s="29">
        <v>100000</v>
      </c>
    </row>
    <row r="4" spans="1:18" x14ac:dyDescent="0.45">
      <c r="A4" s="1" t="s">
        <v>11</v>
      </c>
      <c r="C4" s="29" t="s">
        <v>13</v>
      </c>
    </row>
    <row r="5" spans="1:18" ht="18.600000000000001" thickBot="1" x14ac:dyDescent="0.5">
      <c r="A5" s="1" t="s">
        <v>12</v>
      </c>
      <c r="C5" s="29" t="s">
        <v>34</v>
      </c>
    </row>
    <row r="6" spans="1:18" ht="18.600000000000001" thickBot="1" x14ac:dyDescent="0.5">
      <c r="A6" s="24" t="s">
        <v>0</v>
      </c>
      <c r="B6" s="24" t="s">
        <v>1</v>
      </c>
      <c r="C6" s="24" t="s">
        <v>1</v>
      </c>
      <c r="D6" s="47" t="s">
        <v>25</v>
      </c>
      <c r="E6" s="25"/>
      <c r="F6" s="26"/>
      <c r="G6" s="96" t="s">
        <v>3</v>
      </c>
      <c r="H6" s="97"/>
      <c r="I6" s="103"/>
      <c r="J6" s="96" t="s">
        <v>23</v>
      </c>
      <c r="K6" s="97"/>
      <c r="L6" s="103"/>
      <c r="M6" s="96" t="s">
        <v>24</v>
      </c>
      <c r="N6" s="97"/>
      <c r="O6" s="103"/>
    </row>
    <row r="7" spans="1:18" ht="18.600000000000001" thickBot="1" x14ac:dyDescent="0.5">
      <c r="A7" s="27"/>
      <c r="B7" s="27" t="s">
        <v>2</v>
      </c>
      <c r="C7" s="63" t="s">
        <v>29</v>
      </c>
      <c r="D7" s="13">
        <v>1.27</v>
      </c>
      <c r="E7" s="14">
        <v>1.5</v>
      </c>
      <c r="F7" s="15">
        <v>2</v>
      </c>
      <c r="G7" s="13">
        <v>1.27</v>
      </c>
      <c r="H7" s="14">
        <v>1.5</v>
      </c>
      <c r="I7" s="15">
        <v>2</v>
      </c>
      <c r="J7" s="13">
        <v>1.27</v>
      </c>
      <c r="K7" s="14">
        <v>1.5</v>
      </c>
      <c r="L7" s="15">
        <v>2</v>
      </c>
      <c r="M7" s="13">
        <v>1.27</v>
      </c>
      <c r="N7" s="14">
        <v>1.5</v>
      </c>
      <c r="O7" s="15">
        <v>2</v>
      </c>
    </row>
    <row r="8" spans="1:18" ht="18.600000000000001" thickBot="1" x14ac:dyDescent="0.5">
      <c r="A8" s="28" t="s">
        <v>9</v>
      </c>
      <c r="B8" s="12"/>
      <c r="C8" s="48"/>
      <c r="D8" s="17"/>
      <c r="E8" s="16"/>
      <c r="F8" s="18"/>
      <c r="G8" s="19">
        <f>C3</f>
        <v>100000</v>
      </c>
      <c r="H8" s="20">
        <f>C3</f>
        <v>100000</v>
      </c>
      <c r="I8" s="21">
        <f>C3</f>
        <v>100000</v>
      </c>
      <c r="J8" s="100" t="s">
        <v>23</v>
      </c>
      <c r="K8" s="101"/>
      <c r="L8" s="102"/>
      <c r="M8" s="100"/>
      <c r="N8" s="101"/>
      <c r="O8" s="102"/>
    </row>
    <row r="9" spans="1:18" x14ac:dyDescent="0.45">
      <c r="A9" s="9">
        <v>1</v>
      </c>
      <c r="B9" s="23">
        <v>43791</v>
      </c>
      <c r="C9" s="49">
        <v>2</v>
      </c>
      <c r="D9" s="53">
        <v>-1</v>
      </c>
      <c r="E9" s="54">
        <v>-1</v>
      </c>
      <c r="F9" s="55">
        <v>-1</v>
      </c>
      <c r="G9" s="22">
        <f>IF(D9="","",G8+M9)</f>
        <v>97000</v>
      </c>
      <c r="H9" s="22">
        <f t="shared" ref="H9" si="0">IF(E9="","",H8+N9)</f>
        <v>97000</v>
      </c>
      <c r="I9" s="22">
        <f t="shared" ref="I9" si="1">IF(F9="","",I8+O9)</f>
        <v>97000</v>
      </c>
      <c r="J9" s="40">
        <f>IF(G8="","",G8*0.03)</f>
        <v>3000</v>
      </c>
      <c r="K9" s="41">
        <f>IF(H8="","",H8*0.03)</f>
        <v>3000</v>
      </c>
      <c r="L9" s="42">
        <f>IF(I8="","",I8*0.03)</f>
        <v>3000</v>
      </c>
      <c r="M9" s="40">
        <f>IF(D9="","",J9*D9)</f>
        <v>-3000</v>
      </c>
      <c r="N9" s="41">
        <f>IF(E9="","",K9*E9)</f>
        <v>-3000</v>
      </c>
      <c r="O9" s="42">
        <f>IF(F9="","",L9*F9)</f>
        <v>-3000</v>
      </c>
      <c r="P9" s="39"/>
      <c r="Q9" s="39" t="s">
        <v>39</v>
      </c>
      <c r="R9" s="39"/>
    </row>
    <row r="10" spans="1:18" x14ac:dyDescent="0.45">
      <c r="A10" s="9">
        <v>2</v>
      </c>
      <c r="B10" s="5">
        <v>43861</v>
      </c>
      <c r="C10" s="46">
        <v>2</v>
      </c>
      <c r="D10" s="56">
        <v>1.27</v>
      </c>
      <c r="E10" s="57">
        <v>-1</v>
      </c>
      <c r="F10" s="58">
        <v>-1</v>
      </c>
      <c r="G10" s="22">
        <f t="shared" ref="G10:G42" si="2">IF(D10="","",G9+M10)</f>
        <v>100695.7</v>
      </c>
      <c r="H10" s="22">
        <f t="shared" ref="H10:H42" si="3">IF(E10="","",H9+N10)</f>
        <v>94090</v>
      </c>
      <c r="I10" s="22">
        <f t="shared" ref="I10:I42" si="4">IF(F10="","",I9+O10)</f>
        <v>94090</v>
      </c>
      <c r="J10" s="43">
        <f t="shared" ref="J10:J12" si="5">IF(G9="","",G9*0.03)</f>
        <v>2910</v>
      </c>
      <c r="K10" s="44">
        <f t="shared" ref="K10:K12" si="6">IF(H9="","",H9*0.03)</f>
        <v>2910</v>
      </c>
      <c r="L10" s="45">
        <f t="shared" ref="L10:L12" si="7">IF(I9="","",I9*0.03)</f>
        <v>2910</v>
      </c>
      <c r="M10" s="43">
        <f t="shared" ref="M10:M12" si="8">IF(D10="","",J10*D10)</f>
        <v>3695.7000000000003</v>
      </c>
      <c r="N10" s="44">
        <f t="shared" ref="N10:N12" si="9">IF(E10="","",K10*E10)</f>
        <v>-2910</v>
      </c>
      <c r="O10" s="45">
        <f t="shared" ref="O10:O12" si="10">IF(F10="","",L10*F10)</f>
        <v>-2910</v>
      </c>
      <c r="P10" s="39"/>
      <c r="Q10" s="39"/>
      <c r="R10" s="39"/>
    </row>
    <row r="11" spans="1:18" x14ac:dyDescent="0.45">
      <c r="A11" s="9">
        <v>3</v>
      </c>
      <c r="B11" s="5">
        <v>43887</v>
      </c>
      <c r="C11" s="46">
        <v>2</v>
      </c>
      <c r="D11" s="56">
        <v>1.27</v>
      </c>
      <c r="E11" s="57">
        <v>1.5</v>
      </c>
      <c r="F11" s="83">
        <v>2</v>
      </c>
      <c r="G11" s="22">
        <f t="shared" si="2"/>
        <v>104532.20616999999</v>
      </c>
      <c r="H11" s="22">
        <f t="shared" si="3"/>
        <v>98324.05</v>
      </c>
      <c r="I11" s="22">
        <f t="shared" si="4"/>
        <v>99735.4</v>
      </c>
      <c r="J11" s="43">
        <f t="shared" si="5"/>
        <v>3020.8709999999996</v>
      </c>
      <c r="K11" s="44">
        <f t="shared" si="6"/>
        <v>2822.7</v>
      </c>
      <c r="L11" s="45">
        <f t="shared" si="7"/>
        <v>2822.7</v>
      </c>
      <c r="M11" s="43">
        <f t="shared" si="8"/>
        <v>3836.5061699999997</v>
      </c>
      <c r="N11" s="44">
        <f t="shared" si="9"/>
        <v>4234.0499999999993</v>
      </c>
      <c r="O11" s="45">
        <f t="shared" si="10"/>
        <v>5645.4</v>
      </c>
      <c r="P11" s="39"/>
      <c r="Q11" s="39" t="s">
        <v>38</v>
      </c>
      <c r="R11" s="39"/>
    </row>
    <row r="12" spans="1:18" x14ac:dyDescent="0.45">
      <c r="A12" s="9">
        <v>4</v>
      </c>
      <c r="B12" s="5">
        <v>43906</v>
      </c>
      <c r="C12" s="46">
        <v>2</v>
      </c>
      <c r="D12" s="56">
        <v>1.27</v>
      </c>
      <c r="E12" s="57">
        <v>1.5</v>
      </c>
      <c r="F12" s="85">
        <v>2</v>
      </c>
      <c r="G12" s="22">
        <f t="shared" si="2"/>
        <v>108514.88322507699</v>
      </c>
      <c r="H12" s="22">
        <f t="shared" si="3"/>
        <v>102748.63225000001</v>
      </c>
      <c r="I12" s="22">
        <f t="shared" si="4"/>
        <v>105719.52399999999</v>
      </c>
      <c r="J12" s="43">
        <f t="shared" si="5"/>
        <v>3135.9661850999996</v>
      </c>
      <c r="K12" s="44">
        <f t="shared" si="6"/>
        <v>2949.7215000000001</v>
      </c>
      <c r="L12" s="45">
        <f t="shared" si="7"/>
        <v>2992.0619999999999</v>
      </c>
      <c r="M12" s="43">
        <f t="shared" si="8"/>
        <v>3982.6770550769997</v>
      </c>
      <c r="N12" s="44">
        <f t="shared" si="9"/>
        <v>4424.5822500000004</v>
      </c>
      <c r="O12" s="45">
        <f t="shared" si="10"/>
        <v>5984.1239999999998</v>
      </c>
      <c r="P12" s="39"/>
      <c r="Q12" s="39" t="s">
        <v>49</v>
      </c>
      <c r="R12" s="39"/>
    </row>
    <row r="13" spans="1:18" x14ac:dyDescent="0.45">
      <c r="A13" s="9">
        <v>5</v>
      </c>
      <c r="B13" s="5">
        <v>43907</v>
      </c>
      <c r="C13" s="46">
        <v>2</v>
      </c>
      <c r="D13" s="56">
        <v>1.27</v>
      </c>
      <c r="E13" s="57">
        <v>1.5</v>
      </c>
      <c r="F13" s="83">
        <v>2</v>
      </c>
      <c r="G13" s="22">
        <f t="shared" si="2"/>
        <v>112649.30027595242</v>
      </c>
      <c r="H13" s="22">
        <f t="shared" si="3"/>
        <v>107372.32070125001</v>
      </c>
      <c r="I13" s="22">
        <f t="shared" si="4"/>
        <v>112062.69544</v>
      </c>
      <c r="J13" s="43">
        <f t="shared" ref="J13:J58" si="11">IF(G12="","",G12*0.03)</f>
        <v>3255.4464967523095</v>
      </c>
      <c r="K13" s="44">
        <f t="shared" ref="K13:K58" si="12">IF(H12="","",H12*0.03)</f>
        <v>3082.4589675000002</v>
      </c>
      <c r="L13" s="45">
        <f t="shared" ref="L13:L58" si="13">IF(I12="","",I12*0.03)</f>
        <v>3171.5857199999996</v>
      </c>
      <c r="M13" s="43">
        <f t="shared" ref="M13:M58" si="14">IF(D13="","",J13*D13)</f>
        <v>4134.4170508754332</v>
      </c>
      <c r="N13" s="44">
        <f t="shared" ref="N13:N58" si="15">IF(E13="","",K13*E13)</f>
        <v>4623.6884512500001</v>
      </c>
      <c r="O13" s="45">
        <f t="shared" ref="O13:O58" si="16">IF(F13="","",L13*F13)</f>
        <v>6343.1714399999992</v>
      </c>
      <c r="P13" s="39"/>
      <c r="Q13" s="39" t="s">
        <v>52</v>
      </c>
      <c r="R13" s="39"/>
    </row>
    <row r="14" spans="1:18" x14ac:dyDescent="0.45">
      <c r="A14" s="9">
        <v>6</v>
      </c>
      <c r="B14" s="5">
        <v>43922</v>
      </c>
      <c r="C14" s="46">
        <v>2</v>
      </c>
      <c r="D14" s="56">
        <v>-1</v>
      </c>
      <c r="E14" s="57">
        <v>-1</v>
      </c>
      <c r="F14" s="58">
        <v>-1</v>
      </c>
      <c r="G14" s="22">
        <f t="shared" si="2"/>
        <v>109269.82126767385</v>
      </c>
      <c r="H14" s="22">
        <f t="shared" si="3"/>
        <v>104151.15108021251</v>
      </c>
      <c r="I14" s="22">
        <f t="shared" si="4"/>
        <v>108700.8145768</v>
      </c>
      <c r="J14" s="43">
        <f t="shared" si="11"/>
        <v>3379.4790082785726</v>
      </c>
      <c r="K14" s="44">
        <f t="shared" si="12"/>
        <v>3221.1696210374998</v>
      </c>
      <c r="L14" s="45">
        <f t="shared" si="13"/>
        <v>3361.8808631999996</v>
      </c>
      <c r="M14" s="43">
        <f t="shared" si="14"/>
        <v>-3379.4790082785726</v>
      </c>
      <c r="N14" s="44">
        <f t="shared" si="15"/>
        <v>-3221.1696210374998</v>
      </c>
      <c r="O14" s="45">
        <f t="shared" si="16"/>
        <v>-3361.8808631999996</v>
      </c>
      <c r="P14" s="39"/>
      <c r="Q14" s="39" t="s">
        <v>56</v>
      </c>
      <c r="R14" s="39"/>
    </row>
    <row r="15" spans="1:18" x14ac:dyDescent="0.45">
      <c r="A15" s="9">
        <v>7</v>
      </c>
      <c r="B15" s="5">
        <v>43935</v>
      </c>
      <c r="C15" s="46">
        <v>1</v>
      </c>
      <c r="D15" s="56">
        <v>-1</v>
      </c>
      <c r="E15" s="57">
        <v>-1</v>
      </c>
      <c r="F15" s="58">
        <v>-1</v>
      </c>
      <c r="G15" s="22">
        <f t="shared" si="2"/>
        <v>105991.72662964363</v>
      </c>
      <c r="H15" s="22">
        <f t="shared" si="3"/>
        <v>101026.61654780613</v>
      </c>
      <c r="I15" s="22">
        <f t="shared" si="4"/>
        <v>105439.79013949599</v>
      </c>
      <c r="J15" s="43">
        <f t="shared" si="11"/>
        <v>3278.0946380302153</v>
      </c>
      <c r="K15" s="44">
        <f t="shared" si="12"/>
        <v>3124.5345324063751</v>
      </c>
      <c r="L15" s="45">
        <f t="shared" si="13"/>
        <v>3261.0244373039995</v>
      </c>
      <c r="M15" s="43">
        <f t="shared" si="14"/>
        <v>-3278.0946380302153</v>
      </c>
      <c r="N15" s="44">
        <f t="shared" si="15"/>
        <v>-3124.5345324063751</v>
      </c>
      <c r="O15" s="45">
        <f t="shared" si="16"/>
        <v>-3261.0244373039995</v>
      </c>
      <c r="P15" s="39"/>
      <c r="Q15" s="39" t="s">
        <v>59</v>
      </c>
      <c r="R15" s="39"/>
    </row>
    <row r="16" spans="1:18" x14ac:dyDescent="0.45">
      <c r="A16" s="9">
        <v>8</v>
      </c>
      <c r="B16" s="5">
        <v>43950</v>
      </c>
      <c r="C16" s="46">
        <v>1</v>
      </c>
      <c r="D16" s="56">
        <v>-1</v>
      </c>
      <c r="E16" s="57">
        <v>-1</v>
      </c>
      <c r="F16" s="58">
        <v>-1</v>
      </c>
      <c r="G16" s="22">
        <f t="shared" si="2"/>
        <v>102811.97483075432</v>
      </c>
      <c r="H16" s="22">
        <f t="shared" si="3"/>
        <v>97995.818051371942</v>
      </c>
      <c r="I16" s="22">
        <f t="shared" si="4"/>
        <v>102276.5964353111</v>
      </c>
      <c r="J16" s="43">
        <f t="shared" si="11"/>
        <v>3179.7517988893087</v>
      </c>
      <c r="K16" s="44">
        <f t="shared" si="12"/>
        <v>3030.798496434184</v>
      </c>
      <c r="L16" s="45">
        <f t="shared" si="13"/>
        <v>3163.1937041848796</v>
      </c>
      <c r="M16" s="43">
        <f t="shared" si="14"/>
        <v>-3179.7517988893087</v>
      </c>
      <c r="N16" s="44">
        <f t="shared" si="15"/>
        <v>-3030.798496434184</v>
      </c>
      <c r="O16" s="45">
        <f t="shared" si="16"/>
        <v>-3163.1937041848796</v>
      </c>
      <c r="P16" s="39"/>
      <c r="Q16" s="39" t="s">
        <v>64</v>
      </c>
      <c r="R16" s="39"/>
    </row>
    <row r="17" spans="1:18" x14ac:dyDescent="0.45">
      <c r="A17" s="9">
        <v>9</v>
      </c>
      <c r="B17" s="5">
        <v>44071</v>
      </c>
      <c r="C17" s="46">
        <v>1</v>
      </c>
      <c r="D17" s="56">
        <v>1.27</v>
      </c>
      <c r="E17" s="57">
        <v>1.5</v>
      </c>
      <c r="F17" s="85">
        <v>2</v>
      </c>
      <c r="G17" s="22">
        <f t="shared" si="2"/>
        <v>106729.11107180605</v>
      </c>
      <c r="H17" s="22">
        <f t="shared" si="3"/>
        <v>102405.62986368367</v>
      </c>
      <c r="I17" s="22">
        <f t="shared" si="4"/>
        <v>108413.19222142977</v>
      </c>
      <c r="J17" s="43">
        <f>IF(G16="","",G16*0.03)</f>
        <v>3084.3592449226294</v>
      </c>
      <c r="K17" s="44">
        <f t="shared" si="12"/>
        <v>2939.8745415411581</v>
      </c>
      <c r="L17" s="45">
        <f t="shared" si="13"/>
        <v>3068.2978930593331</v>
      </c>
      <c r="M17" s="43">
        <f t="shared" si="14"/>
        <v>3917.1362410517395</v>
      </c>
      <c r="N17" s="44">
        <f t="shared" si="15"/>
        <v>4409.8118123117374</v>
      </c>
      <c r="O17" s="45">
        <f t="shared" si="16"/>
        <v>6136.5957861186662</v>
      </c>
      <c r="P17" s="39"/>
      <c r="Q17" s="39" t="s">
        <v>66</v>
      </c>
      <c r="R17" s="39"/>
    </row>
    <row r="18" spans="1:18" x14ac:dyDescent="0.45">
      <c r="A18" s="9">
        <v>10</v>
      </c>
      <c r="B18" s="5">
        <v>44439</v>
      </c>
      <c r="C18" s="46">
        <v>1</v>
      </c>
      <c r="D18" s="56">
        <v>1.27</v>
      </c>
      <c r="E18" s="57">
        <v>1.5</v>
      </c>
      <c r="F18" s="58">
        <v>2</v>
      </c>
      <c r="G18" s="22">
        <f t="shared" si="2"/>
        <v>110795.49020364186</v>
      </c>
      <c r="H18" s="22">
        <f t="shared" si="3"/>
        <v>107013.88320754944</v>
      </c>
      <c r="I18" s="22">
        <f t="shared" si="4"/>
        <v>114917.98375471555</v>
      </c>
      <c r="J18" s="43">
        <f t="shared" si="11"/>
        <v>3201.8733321541813</v>
      </c>
      <c r="K18" s="44">
        <f t="shared" si="12"/>
        <v>3072.1688959105099</v>
      </c>
      <c r="L18" s="45">
        <f t="shared" si="13"/>
        <v>3252.3957666428928</v>
      </c>
      <c r="M18" s="43">
        <f t="shared" si="14"/>
        <v>4066.3791318358103</v>
      </c>
      <c r="N18" s="44">
        <f t="shared" si="15"/>
        <v>4608.2533438657647</v>
      </c>
      <c r="O18" s="45">
        <f t="shared" si="16"/>
        <v>6504.7915332857856</v>
      </c>
      <c r="P18" s="39"/>
      <c r="Q18" s="39" t="s">
        <v>66</v>
      </c>
      <c r="R18" s="39"/>
    </row>
    <row r="19" spans="1:18" x14ac:dyDescent="0.45">
      <c r="A19" s="9">
        <v>11</v>
      </c>
      <c r="B19" s="5"/>
      <c r="C19" s="46"/>
      <c r="D19" s="56"/>
      <c r="E19" s="57"/>
      <c r="F19" s="58"/>
      <c r="G19" s="22" t="str">
        <f t="shared" si="2"/>
        <v/>
      </c>
      <c r="H19" s="22" t="str">
        <f t="shared" si="3"/>
        <v/>
      </c>
      <c r="I19" s="22" t="str">
        <f t="shared" si="4"/>
        <v/>
      </c>
      <c r="J19" s="43">
        <f t="shared" si="11"/>
        <v>3323.8647061092556</v>
      </c>
      <c r="K19" s="44">
        <f t="shared" si="12"/>
        <v>3210.4164962264831</v>
      </c>
      <c r="L19" s="45">
        <f t="shared" si="13"/>
        <v>3447.5395126414664</v>
      </c>
      <c r="M19" s="43" t="str">
        <f t="shared" si="14"/>
        <v/>
      </c>
      <c r="N19" s="44" t="str">
        <f t="shared" si="15"/>
        <v/>
      </c>
      <c r="O19" s="45" t="str">
        <f t="shared" si="16"/>
        <v/>
      </c>
      <c r="P19" s="39"/>
      <c r="Q19" s="39"/>
      <c r="R19" s="39"/>
    </row>
    <row r="20" spans="1:18" x14ac:dyDescent="0.45">
      <c r="A20" s="9">
        <v>12</v>
      </c>
      <c r="B20" s="5"/>
      <c r="C20" s="46"/>
      <c r="D20" s="56"/>
      <c r="E20" s="57"/>
      <c r="F20" s="58"/>
      <c r="G20" s="22" t="str">
        <f t="shared" si="2"/>
        <v/>
      </c>
      <c r="H20" s="22" t="str">
        <f t="shared" si="3"/>
        <v/>
      </c>
      <c r="I20" s="22" t="str">
        <f t="shared" si="4"/>
        <v/>
      </c>
      <c r="J20" s="43" t="str">
        <f t="shared" si="11"/>
        <v/>
      </c>
      <c r="K20" s="44" t="str">
        <f t="shared" si="12"/>
        <v/>
      </c>
      <c r="L20" s="45" t="str">
        <f t="shared" si="13"/>
        <v/>
      </c>
      <c r="M20" s="43" t="str">
        <f t="shared" si="14"/>
        <v/>
      </c>
      <c r="N20" s="44" t="str">
        <f t="shared" si="15"/>
        <v/>
      </c>
      <c r="O20" s="45" t="str">
        <f t="shared" si="16"/>
        <v/>
      </c>
      <c r="P20" s="39"/>
      <c r="Q20" s="39"/>
      <c r="R20" s="39"/>
    </row>
    <row r="21" spans="1:18" x14ac:dyDescent="0.45">
      <c r="A21" s="9">
        <v>13</v>
      </c>
      <c r="B21" s="5"/>
      <c r="C21" s="46"/>
      <c r="D21" s="56"/>
      <c r="E21" s="57"/>
      <c r="F21" s="58"/>
      <c r="G21" s="22" t="str">
        <f t="shared" si="2"/>
        <v/>
      </c>
      <c r="H21" s="22" t="str">
        <f t="shared" si="3"/>
        <v/>
      </c>
      <c r="I21" s="22" t="str">
        <f t="shared" si="4"/>
        <v/>
      </c>
      <c r="J21" s="43" t="str">
        <f t="shared" si="11"/>
        <v/>
      </c>
      <c r="K21" s="44" t="str">
        <f t="shared" si="12"/>
        <v/>
      </c>
      <c r="L21" s="45" t="str">
        <f t="shared" si="13"/>
        <v/>
      </c>
      <c r="M21" s="43" t="str">
        <f t="shared" si="14"/>
        <v/>
      </c>
      <c r="N21" s="44" t="str">
        <f t="shared" si="15"/>
        <v/>
      </c>
      <c r="O21" s="45" t="str">
        <f t="shared" si="16"/>
        <v/>
      </c>
      <c r="P21" s="39"/>
      <c r="Q21" s="39"/>
      <c r="R21" s="39"/>
    </row>
    <row r="22" spans="1:18" x14ac:dyDescent="0.45">
      <c r="A22" s="9">
        <v>14</v>
      </c>
      <c r="B22" s="5"/>
      <c r="C22" s="46"/>
      <c r="D22" s="56"/>
      <c r="E22" s="57"/>
      <c r="F22" s="58"/>
      <c r="G22" s="22" t="str">
        <f t="shared" si="2"/>
        <v/>
      </c>
      <c r="H22" s="22" t="str">
        <f t="shared" si="3"/>
        <v/>
      </c>
      <c r="I22" s="22" t="str">
        <f t="shared" si="4"/>
        <v/>
      </c>
      <c r="J22" s="43" t="str">
        <f t="shared" si="11"/>
        <v/>
      </c>
      <c r="K22" s="44" t="str">
        <f t="shared" si="12"/>
        <v/>
      </c>
      <c r="L22" s="45" t="str">
        <f t="shared" si="13"/>
        <v/>
      </c>
      <c r="M22" s="43" t="str">
        <f t="shared" si="14"/>
        <v/>
      </c>
      <c r="N22" s="44" t="str">
        <f t="shared" si="15"/>
        <v/>
      </c>
      <c r="O22" s="45" t="str">
        <f t="shared" si="16"/>
        <v/>
      </c>
      <c r="P22" s="39"/>
      <c r="Q22" s="39"/>
      <c r="R22" s="39"/>
    </row>
    <row r="23" spans="1:18" x14ac:dyDescent="0.45">
      <c r="A23" s="9">
        <v>15</v>
      </c>
      <c r="B23" s="5"/>
      <c r="C23" s="46"/>
      <c r="D23" s="56"/>
      <c r="E23" s="57"/>
      <c r="F23" s="79"/>
      <c r="G23" s="22" t="str">
        <f t="shared" si="2"/>
        <v/>
      </c>
      <c r="H23" s="22" t="str">
        <f t="shared" si="3"/>
        <v/>
      </c>
      <c r="I23" s="22" t="str">
        <f t="shared" si="4"/>
        <v/>
      </c>
      <c r="J23" s="43" t="str">
        <f t="shared" si="11"/>
        <v/>
      </c>
      <c r="K23" s="44" t="str">
        <f t="shared" si="12"/>
        <v/>
      </c>
      <c r="L23" s="45" t="str">
        <f t="shared" si="13"/>
        <v/>
      </c>
      <c r="M23" s="43" t="str">
        <f t="shared" si="14"/>
        <v/>
      </c>
      <c r="N23" s="44" t="str">
        <f t="shared" si="15"/>
        <v/>
      </c>
      <c r="O23" s="45" t="str">
        <f t="shared" si="16"/>
        <v/>
      </c>
      <c r="P23" s="39"/>
      <c r="Q23" s="39"/>
      <c r="R23" s="39"/>
    </row>
    <row r="24" spans="1:18" x14ac:dyDescent="0.45">
      <c r="A24" s="9">
        <v>16</v>
      </c>
      <c r="B24" s="5"/>
      <c r="C24" s="46"/>
      <c r="D24" s="56"/>
      <c r="E24" s="57"/>
      <c r="F24" s="58"/>
      <c r="G24" s="22" t="str">
        <f t="shared" si="2"/>
        <v/>
      </c>
      <c r="H24" s="22" t="str">
        <f t="shared" si="3"/>
        <v/>
      </c>
      <c r="I24" s="22" t="str">
        <f t="shared" si="4"/>
        <v/>
      </c>
      <c r="J24" s="43" t="str">
        <f t="shared" si="11"/>
        <v/>
      </c>
      <c r="K24" s="44" t="str">
        <f t="shared" si="12"/>
        <v/>
      </c>
      <c r="L24" s="45" t="str">
        <f t="shared" si="13"/>
        <v/>
      </c>
      <c r="M24" s="43" t="str">
        <f t="shared" si="14"/>
        <v/>
      </c>
      <c r="N24" s="44" t="str">
        <f t="shared" si="15"/>
        <v/>
      </c>
      <c r="O24" s="45" t="str">
        <f t="shared" si="16"/>
        <v/>
      </c>
      <c r="P24" s="39"/>
      <c r="Q24" s="39"/>
      <c r="R24" s="39"/>
    </row>
    <row r="25" spans="1:18" x14ac:dyDescent="0.45">
      <c r="A25" s="9">
        <v>17</v>
      </c>
      <c r="B25" s="5"/>
      <c r="C25" s="46"/>
      <c r="D25" s="56"/>
      <c r="E25" s="57"/>
      <c r="F25" s="58"/>
      <c r="G25" s="22" t="str">
        <f t="shared" si="2"/>
        <v/>
      </c>
      <c r="H25" s="22" t="str">
        <f t="shared" si="3"/>
        <v/>
      </c>
      <c r="I25" s="22" t="str">
        <f t="shared" si="4"/>
        <v/>
      </c>
      <c r="J25" s="43" t="str">
        <f t="shared" si="11"/>
        <v/>
      </c>
      <c r="K25" s="44" t="str">
        <f t="shared" si="12"/>
        <v/>
      </c>
      <c r="L25" s="45" t="str">
        <f t="shared" si="13"/>
        <v/>
      </c>
      <c r="M25" s="43" t="str">
        <f t="shared" si="14"/>
        <v/>
      </c>
      <c r="N25" s="44" t="str">
        <f t="shared" si="15"/>
        <v/>
      </c>
      <c r="O25" s="45" t="str">
        <f t="shared" si="16"/>
        <v/>
      </c>
      <c r="P25" s="39"/>
      <c r="Q25" s="39"/>
      <c r="R25" s="39"/>
    </row>
    <row r="26" spans="1:18" x14ac:dyDescent="0.45">
      <c r="A26" s="9">
        <v>18</v>
      </c>
      <c r="B26" s="5"/>
      <c r="C26" s="46"/>
      <c r="D26" s="56"/>
      <c r="E26" s="57"/>
      <c r="F26" s="58"/>
      <c r="G26" s="22" t="str">
        <f t="shared" si="2"/>
        <v/>
      </c>
      <c r="H26" s="22" t="str">
        <f t="shared" si="3"/>
        <v/>
      </c>
      <c r="I26" s="22" t="str">
        <f t="shared" si="4"/>
        <v/>
      </c>
      <c r="J26" s="43" t="str">
        <f t="shared" si="11"/>
        <v/>
      </c>
      <c r="K26" s="44" t="str">
        <f t="shared" si="12"/>
        <v/>
      </c>
      <c r="L26" s="45" t="str">
        <f t="shared" si="13"/>
        <v/>
      </c>
      <c r="M26" s="43" t="str">
        <f t="shared" si="14"/>
        <v/>
      </c>
      <c r="N26" s="44" t="str">
        <f t="shared" si="15"/>
        <v/>
      </c>
      <c r="O26" s="45" t="str">
        <f t="shared" si="16"/>
        <v/>
      </c>
      <c r="P26" s="39"/>
      <c r="Q26" s="39"/>
      <c r="R26" s="39"/>
    </row>
    <row r="27" spans="1:18" x14ac:dyDescent="0.45">
      <c r="A27" s="9">
        <v>19</v>
      </c>
      <c r="B27" s="5"/>
      <c r="C27" s="46"/>
      <c r="D27" s="56"/>
      <c r="E27" s="57"/>
      <c r="F27" s="58"/>
      <c r="G27" s="22" t="str">
        <f t="shared" si="2"/>
        <v/>
      </c>
      <c r="H27" s="22" t="str">
        <f t="shared" si="3"/>
        <v/>
      </c>
      <c r="I27" s="22" t="str">
        <f t="shared" si="4"/>
        <v/>
      </c>
      <c r="J27" s="43" t="str">
        <f t="shared" si="11"/>
        <v/>
      </c>
      <c r="K27" s="44" t="str">
        <f t="shared" si="12"/>
        <v/>
      </c>
      <c r="L27" s="45" t="str">
        <f t="shared" si="13"/>
        <v/>
      </c>
      <c r="M27" s="43" t="str">
        <f t="shared" si="14"/>
        <v/>
      </c>
      <c r="N27" s="44" t="str">
        <f t="shared" si="15"/>
        <v/>
      </c>
      <c r="O27" s="45" t="str">
        <f t="shared" si="16"/>
        <v/>
      </c>
      <c r="P27" s="39"/>
      <c r="Q27" s="39"/>
      <c r="R27" s="39"/>
    </row>
    <row r="28" spans="1:18" x14ac:dyDescent="0.45">
      <c r="A28" s="9">
        <v>20</v>
      </c>
      <c r="B28" s="5"/>
      <c r="C28" s="46"/>
      <c r="D28" s="56"/>
      <c r="E28" s="57"/>
      <c r="F28" s="58"/>
      <c r="G28" s="22" t="str">
        <f t="shared" si="2"/>
        <v/>
      </c>
      <c r="H28" s="22" t="str">
        <f t="shared" si="3"/>
        <v/>
      </c>
      <c r="I28" s="22" t="str">
        <f t="shared" si="4"/>
        <v/>
      </c>
      <c r="J28" s="43" t="str">
        <f t="shared" si="11"/>
        <v/>
      </c>
      <c r="K28" s="44" t="str">
        <f t="shared" si="12"/>
        <v/>
      </c>
      <c r="L28" s="45" t="str">
        <f t="shared" si="13"/>
        <v/>
      </c>
      <c r="M28" s="43" t="str">
        <f t="shared" si="14"/>
        <v/>
      </c>
      <c r="N28" s="44" t="str">
        <f t="shared" si="15"/>
        <v/>
      </c>
      <c r="O28" s="45" t="str">
        <f t="shared" si="16"/>
        <v/>
      </c>
      <c r="P28" s="39"/>
      <c r="Q28" s="39"/>
      <c r="R28" s="39"/>
    </row>
    <row r="29" spans="1:18" x14ac:dyDescent="0.45">
      <c r="A29" s="9">
        <v>21</v>
      </c>
      <c r="B29" s="5"/>
      <c r="C29" s="46"/>
      <c r="D29" s="56"/>
      <c r="E29" s="57"/>
      <c r="F29" s="79"/>
      <c r="G29" s="22" t="str">
        <f t="shared" si="2"/>
        <v/>
      </c>
      <c r="H29" s="22" t="str">
        <f t="shared" si="3"/>
        <v/>
      </c>
      <c r="I29" s="22" t="str">
        <f t="shared" si="4"/>
        <v/>
      </c>
      <c r="J29" s="43" t="str">
        <f t="shared" si="11"/>
        <v/>
      </c>
      <c r="K29" s="44" t="str">
        <f t="shared" si="12"/>
        <v/>
      </c>
      <c r="L29" s="45" t="str">
        <f t="shared" si="13"/>
        <v/>
      </c>
      <c r="M29" s="43" t="str">
        <f t="shared" si="14"/>
        <v/>
      </c>
      <c r="N29" s="44" t="str">
        <f t="shared" si="15"/>
        <v/>
      </c>
      <c r="O29" s="45" t="str">
        <f t="shared" si="16"/>
        <v/>
      </c>
      <c r="P29" s="39"/>
      <c r="Q29" s="39"/>
      <c r="R29" s="39"/>
    </row>
    <row r="30" spans="1:18" x14ac:dyDescent="0.45">
      <c r="A30" s="9">
        <v>22</v>
      </c>
      <c r="B30" s="5"/>
      <c r="C30" s="46"/>
      <c r="D30" s="56"/>
      <c r="E30" s="57"/>
      <c r="F30" s="79"/>
      <c r="G30" s="22" t="str">
        <f t="shared" si="2"/>
        <v/>
      </c>
      <c r="H30" s="22" t="str">
        <f t="shared" si="3"/>
        <v/>
      </c>
      <c r="I30" s="22" t="str">
        <f t="shared" si="4"/>
        <v/>
      </c>
      <c r="J30" s="43" t="str">
        <f t="shared" si="11"/>
        <v/>
      </c>
      <c r="K30" s="44" t="str">
        <f t="shared" si="12"/>
        <v/>
      </c>
      <c r="L30" s="45" t="str">
        <f t="shared" si="13"/>
        <v/>
      </c>
      <c r="M30" s="43" t="str">
        <f t="shared" si="14"/>
        <v/>
      </c>
      <c r="N30" s="44" t="str">
        <f t="shared" si="15"/>
        <v/>
      </c>
      <c r="O30" s="45" t="str">
        <f t="shared" si="16"/>
        <v/>
      </c>
      <c r="P30" s="39"/>
      <c r="Q30" s="39"/>
      <c r="R30" s="39"/>
    </row>
    <row r="31" spans="1:18" x14ac:dyDescent="0.45">
      <c r="A31" s="9">
        <v>23</v>
      </c>
      <c r="B31" s="5"/>
      <c r="C31" s="46"/>
      <c r="D31" s="56"/>
      <c r="E31" s="57"/>
      <c r="F31" s="58"/>
      <c r="G31" s="22" t="str">
        <f t="shared" si="2"/>
        <v/>
      </c>
      <c r="H31" s="22" t="str">
        <f t="shared" si="3"/>
        <v/>
      </c>
      <c r="I31" s="22" t="str">
        <f t="shared" si="4"/>
        <v/>
      </c>
      <c r="J31" s="43" t="str">
        <f t="shared" si="11"/>
        <v/>
      </c>
      <c r="K31" s="44" t="str">
        <f t="shared" si="12"/>
        <v/>
      </c>
      <c r="L31" s="45" t="str">
        <f t="shared" si="13"/>
        <v/>
      </c>
      <c r="M31" s="43" t="str">
        <f t="shared" si="14"/>
        <v/>
      </c>
      <c r="N31" s="44" t="str">
        <f t="shared" si="15"/>
        <v/>
      </c>
      <c r="O31" s="45" t="str">
        <f t="shared" si="16"/>
        <v/>
      </c>
      <c r="P31" s="39"/>
      <c r="Q31" s="39"/>
      <c r="R31" s="39"/>
    </row>
    <row r="32" spans="1:18" x14ac:dyDescent="0.45">
      <c r="A32" s="9">
        <v>24</v>
      </c>
      <c r="B32" s="5"/>
      <c r="C32" s="46"/>
      <c r="D32" s="56"/>
      <c r="E32" s="57"/>
      <c r="F32" s="58"/>
      <c r="G32" s="22" t="str">
        <f t="shared" si="2"/>
        <v/>
      </c>
      <c r="H32" s="22" t="str">
        <f t="shared" si="3"/>
        <v/>
      </c>
      <c r="I32" s="22" t="str">
        <f t="shared" si="4"/>
        <v/>
      </c>
      <c r="J32" s="43" t="str">
        <f t="shared" si="11"/>
        <v/>
      </c>
      <c r="K32" s="44" t="str">
        <f t="shared" si="12"/>
        <v/>
      </c>
      <c r="L32" s="45" t="str">
        <f t="shared" si="13"/>
        <v/>
      </c>
      <c r="M32" s="43" t="str">
        <f t="shared" si="14"/>
        <v/>
      </c>
      <c r="N32" s="44" t="str">
        <f t="shared" si="15"/>
        <v/>
      </c>
      <c r="O32" s="45" t="str">
        <f t="shared" si="16"/>
        <v/>
      </c>
      <c r="P32" s="39"/>
      <c r="Q32" s="39"/>
      <c r="R32" s="39"/>
    </row>
    <row r="33" spans="1:18" x14ac:dyDescent="0.45">
      <c r="A33" s="9">
        <v>25</v>
      </c>
      <c r="B33" s="5"/>
      <c r="C33" s="46"/>
      <c r="D33" s="56"/>
      <c r="E33" s="57"/>
      <c r="F33" s="58"/>
      <c r="G33" s="22" t="str">
        <f t="shared" si="2"/>
        <v/>
      </c>
      <c r="H33" s="22" t="str">
        <f t="shared" si="3"/>
        <v/>
      </c>
      <c r="I33" s="22" t="str">
        <f t="shared" si="4"/>
        <v/>
      </c>
      <c r="J33" s="43" t="str">
        <f t="shared" si="11"/>
        <v/>
      </c>
      <c r="K33" s="44" t="str">
        <f t="shared" si="12"/>
        <v/>
      </c>
      <c r="L33" s="45" t="str">
        <f t="shared" si="13"/>
        <v/>
      </c>
      <c r="M33" s="43" t="str">
        <f t="shared" si="14"/>
        <v/>
      </c>
      <c r="N33" s="44" t="str">
        <f t="shared" si="15"/>
        <v/>
      </c>
      <c r="O33" s="45" t="str">
        <f t="shared" si="16"/>
        <v/>
      </c>
      <c r="P33" s="39"/>
      <c r="Q33" s="39"/>
      <c r="R33" s="39"/>
    </row>
    <row r="34" spans="1:18" x14ac:dyDescent="0.45">
      <c r="A34" s="9">
        <v>26</v>
      </c>
      <c r="B34" s="5"/>
      <c r="C34" s="46"/>
      <c r="D34" s="56"/>
      <c r="E34" s="57"/>
      <c r="F34" s="79"/>
      <c r="G34" s="22" t="str">
        <f t="shared" si="2"/>
        <v/>
      </c>
      <c r="H34" s="22" t="str">
        <f t="shared" si="3"/>
        <v/>
      </c>
      <c r="I34" s="22" t="str">
        <f t="shared" si="4"/>
        <v/>
      </c>
      <c r="J34" s="43" t="str">
        <f t="shared" si="11"/>
        <v/>
      </c>
      <c r="K34" s="44" t="str">
        <f t="shared" si="12"/>
        <v/>
      </c>
      <c r="L34" s="45" t="str">
        <f t="shared" si="13"/>
        <v/>
      </c>
      <c r="M34" s="43" t="str">
        <f t="shared" si="14"/>
        <v/>
      </c>
      <c r="N34" s="44" t="str">
        <f t="shared" si="15"/>
        <v/>
      </c>
      <c r="O34" s="45" t="str">
        <f t="shared" si="16"/>
        <v/>
      </c>
      <c r="P34" s="39"/>
      <c r="Q34" s="39"/>
      <c r="R34" s="39"/>
    </row>
    <row r="35" spans="1:18" x14ac:dyDescent="0.45">
      <c r="A35" s="9">
        <v>27</v>
      </c>
      <c r="B35" s="5"/>
      <c r="C35" s="46"/>
      <c r="D35" s="56"/>
      <c r="E35" s="57"/>
      <c r="F35" s="79"/>
      <c r="G35" s="22" t="str">
        <f t="shared" si="2"/>
        <v/>
      </c>
      <c r="H35" s="22" t="str">
        <f t="shared" si="3"/>
        <v/>
      </c>
      <c r="I35" s="22" t="str">
        <f t="shared" si="4"/>
        <v/>
      </c>
      <c r="J35" s="43" t="str">
        <f t="shared" si="11"/>
        <v/>
      </c>
      <c r="K35" s="44" t="str">
        <f t="shared" si="12"/>
        <v/>
      </c>
      <c r="L35" s="45" t="str">
        <f t="shared" si="13"/>
        <v/>
      </c>
      <c r="M35" s="43" t="str">
        <f t="shared" si="14"/>
        <v/>
      </c>
      <c r="N35" s="44" t="str">
        <f t="shared" si="15"/>
        <v/>
      </c>
      <c r="O35" s="45" t="str">
        <f t="shared" si="16"/>
        <v/>
      </c>
      <c r="P35" s="39"/>
      <c r="Q35" s="39"/>
      <c r="R35" s="39"/>
    </row>
    <row r="36" spans="1:18" x14ac:dyDescent="0.45">
      <c r="A36" s="9">
        <v>28</v>
      </c>
      <c r="B36" s="5"/>
      <c r="C36" s="46"/>
      <c r="D36" s="56"/>
      <c r="E36" s="57"/>
      <c r="F36" s="58"/>
      <c r="G36" s="22" t="str">
        <f t="shared" si="2"/>
        <v/>
      </c>
      <c r="H36" s="22" t="str">
        <f t="shared" si="3"/>
        <v/>
      </c>
      <c r="I36" s="22" t="str">
        <f t="shared" si="4"/>
        <v/>
      </c>
      <c r="J36" s="43" t="str">
        <f t="shared" si="11"/>
        <v/>
      </c>
      <c r="K36" s="44" t="str">
        <f t="shared" si="12"/>
        <v/>
      </c>
      <c r="L36" s="45" t="str">
        <f t="shared" si="13"/>
        <v/>
      </c>
      <c r="M36" s="43" t="str">
        <f t="shared" si="14"/>
        <v/>
      </c>
      <c r="N36" s="44" t="str">
        <f t="shared" si="15"/>
        <v/>
      </c>
      <c r="O36" s="45" t="str">
        <f t="shared" si="16"/>
        <v/>
      </c>
      <c r="P36" s="39"/>
      <c r="Q36" s="39"/>
      <c r="R36" s="39"/>
    </row>
    <row r="37" spans="1:18" x14ac:dyDescent="0.45">
      <c r="A37" s="9">
        <v>29</v>
      </c>
      <c r="B37" s="5"/>
      <c r="C37" s="46"/>
      <c r="D37" s="56"/>
      <c r="E37" s="57"/>
      <c r="F37" s="58"/>
      <c r="G37" s="22" t="str">
        <f t="shared" si="2"/>
        <v/>
      </c>
      <c r="H37" s="22" t="str">
        <f t="shared" si="3"/>
        <v/>
      </c>
      <c r="I37" s="22" t="str">
        <f t="shared" si="4"/>
        <v/>
      </c>
      <c r="J37" s="43" t="str">
        <f t="shared" si="11"/>
        <v/>
      </c>
      <c r="K37" s="44" t="str">
        <f t="shared" si="12"/>
        <v/>
      </c>
      <c r="L37" s="45" t="str">
        <f t="shared" si="13"/>
        <v/>
      </c>
      <c r="M37" s="43" t="str">
        <f t="shared" si="14"/>
        <v/>
      </c>
      <c r="N37" s="44" t="str">
        <f t="shared" si="15"/>
        <v/>
      </c>
      <c r="O37" s="45" t="str">
        <f t="shared" si="16"/>
        <v/>
      </c>
      <c r="P37" s="39"/>
      <c r="Q37" s="39"/>
      <c r="R37" s="39"/>
    </row>
    <row r="38" spans="1:18" x14ac:dyDescent="0.45">
      <c r="A38" s="9">
        <v>30</v>
      </c>
      <c r="B38" s="5"/>
      <c r="C38" s="46"/>
      <c r="D38" s="56"/>
      <c r="E38" s="57"/>
      <c r="F38" s="58"/>
      <c r="G38" s="22" t="str">
        <f t="shared" si="2"/>
        <v/>
      </c>
      <c r="H38" s="22" t="str">
        <f t="shared" si="3"/>
        <v/>
      </c>
      <c r="I38" s="22" t="str">
        <f t="shared" si="4"/>
        <v/>
      </c>
      <c r="J38" s="43" t="str">
        <f t="shared" si="11"/>
        <v/>
      </c>
      <c r="K38" s="44" t="str">
        <f t="shared" si="12"/>
        <v/>
      </c>
      <c r="L38" s="45" t="str">
        <f t="shared" si="13"/>
        <v/>
      </c>
      <c r="M38" s="43" t="str">
        <f t="shared" si="14"/>
        <v/>
      </c>
      <c r="N38" s="44" t="str">
        <f t="shared" si="15"/>
        <v/>
      </c>
      <c r="O38" s="45" t="str">
        <f t="shared" si="16"/>
        <v/>
      </c>
      <c r="P38" s="39"/>
      <c r="Q38" s="39"/>
      <c r="R38" s="39"/>
    </row>
    <row r="39" spans="1:18" x14ac:dyDescent="0.45">
      <c r="A39" s="9">
        <v>31</v>
      </c>
      <c r="B39" s="5"/>
      <c r="C39" s="46"/>
      <c r="D39" s="56"/>
      <c r="E39" s="59"/>
      <c r="F39" s="58"/>
      <c r="G39" s="22" t="str">
        <f t="shared" si="2"/>
        <v/>
      </c>
      <c r="H39" s="22" t="str">
        <f t="shared" si="3"/>
        <v/>
      </c>
      <c r="I39" s="22" t="str">
        <f t="shared" si="4"/>
        <v/>
      </c>
      <c r="J39" s="43" t="str">
        <f t="shared" si="11"/>
        <v/>
      </c>
      <c r="K39" s="44" t="str">
        <f t="shared" si="12"/>
        <v/>
      </c>
      <c r="L39" s="45" t="str">
        <f t="shared" si="13"/>
        <v/>
      </c>
      <c r="M39" s="43" t="str">
        <f t="shared" si="14"/>
        <v/>
      </c>
      <c r="N39" s="44" t="str">
        <f t="shared" si="15"/>
        <v/>
      </c>
      <c r="O39" s="45" t="str">
        <f t="shared" si="16"/>
        <v/>
      </c>
      <c r="P39" s="39"/>
      <c r="Q39" s="39"/>
      <c r="R39" s="39"/>
    </row>
    <row r="40" spans="1:18" x14ac:dyDescent="0.45">
      <c r="A40" s="9">
        <v>32</v>
      </c>
      <c r="B40" s="5"/>
      <c r="C40" s="46"/>
      <c r="D40" s="56"/>
      <c r="E40" s="59"/>
      <c r="F40" s="58"/>
      <c r="G40" s="22" t="str">
        <f t="shared" si="2"/>
        <v/>
      </c>
      <c r="H40" s="22" t="str">
        <f t="shared" si="3"/>
        <v/>
      </c>
      <c r="I40" s="22" t="str">
        <f t="shared" si="4"/>
        <v/>
      </c>
      <c r="J40" s="43" t="str">
        <f t="shared" si="11"/>
        <v/>
      </c>
      <c r="K40" s="44" t="str">
        <f t="shared" si="12"/>
        <v/>
      </c>
      <c r="L40" s="45" t="str">
        <f t="shared" si="13"/>
        <v/>
      </c>
      <c r="M40" s="43" t="str">
        <f t="shared" si="14"/>
        <v/>
      </c>
      <c r="N40" s="44" t="str">
        <f t="shared" si="15"/>
        <v/>
      </c>
      <c r="O40" s="45" t="str">
        <f t="shared" si="16"/>
        <v/>
      </c>
      <c r="P40" s="39"/>
      <c r="Q40" s="39"/>
      <c r="R40" s="39"/>
    </row>
    <row r="41" spans="1:18" x14ac:dyDescent="0.45">
      <c r="A41" s="9">
        <v>33</v>
      </c>
      <c r="B41" s="5"/>
      <c r="C41" s="46"/>
      <c r="D41" s="56"/>
      <c r="E41" s="59"/>
      <c r="F41" s="79"/>
      <c r="G41" s="22" t="str">
        <f t="shared" si="2"/>
        <v/>
      </c>
      <c r="H41" s="22" t="str">
        <f t="shared" si="3"/>
        <v/>
      </c>
      <c r="I41" s="22" t="str">
        <f t="shared" si="4"/>
        <v/>
      </c>
      <c r="J41" s="43" t="str">
        <f t="shared" si="11"/>
        <v/>
      </c>
      <c r="K41" s="44" t="str">
        <f t="shared" si="12"/>
        <v/>
      </c>
      <c r="L41" s="45" t="str">
        <f t="shared" si="13"/>
        <v/>
      </c>
      <c r="M41" s="43" t="str">
        <f t="shared" si="14"/>
        <v/>
      </c>
      <c r="N41" s="44" t="str">
        <f t="shared" si="15"/>
        <v/>
      </c>
      <c r="O41" s="45" t="str">
        <f t="shared" si="16"/>
        <v/>
      </c>
      <c r="P41" s="39"/>
      <c r="Q41" s="39"/>
      <c r="R41" s="39"/>
    </row>
    <row r="42" spans="1:18" x14ac:dyDescent="0.45">
      <c r="A42" s="9">
        <v>34</v>
      </c>
      <c r="B42" s="5"/>
      <c r="C42" s="46"/>
      <c r="D42" s="56"/>
      <c r="E42" s="59"/>
      <c r="F42" s="79"/>
      <c r="G42" s="22" t="str">
        <f t="shared" si="2"/>
        <v/>
      </c>
      <c r="H42" s="22" t="str">
        <f t="shared" si="3"/>
        <v/>
      </c>
      <c r="I42" s="22" t="str">
        <f t="shared" si="4"/>
        <v/>
      </c>
      <c r="J42" s="43" t="str">
        <f t="shared" si="11"/>
        <v/>
      </c>
      <c r="K42" s="44" t="str">
        <f t="shared" si="12"/>
        <v/>
      </c>
      <c r="L42" s="45" t="str">
        <f t="shared" si="13"/>
        <v/>
      </c>
      <c r="M42" s="43" t="str">
        <f>IF(D42="","",J42*D42)</f>
        <v/>
      </c>
      <c r="N42" s="44" t="str">
        <f t="shared" si="15"/>
        <v/>
      </c>
      <c r="O42" s="45" t="str">
        <f t="shared" si="16"/>
        <v/>
      </c>
      <c r="P42" s="39"/>
      <c r="Q42" s="39"/>
      <c r="R42" s="39"/>
    </row>
    <row r="43" spans="1:18" x14ac:dyDescent="0.45">
      <c r="A43" s="3">
        <v>35</v>
      </c>
      <c r="B43" s="5"/>
      <c r="C43" s="46"/>
      <c r="D43" s="56"/>
      <c r="E43" s="59"/>
      <c r="F43" s="58"/>
      <c r="G43" s="22" t="str">
        <f>IF(D43="","",G42+M43)</f>
        <v/>
      </c>
      <c r="H43" s="22" t="str">
        <f t="shared" ref="H43:I43" si="17">IF(E43="","",H42+N43)</f>
        <v/>
      </c>
      <c r="I43" s="22" t="str">
        <f t="shared" si="17"/>
        <v/>
      </c>
      <c r="J43" s="43" t="str">
        <f t="shared" si="11"/>
        <v/>
      </c>
      <c r="K43" s="44" t="str">
        <f t="shared" si="12"/>
        <v/>
      </c>
      <c r="L43" s="45" t="str">
        <f t="shared" si="13"/>
        <v/>
      </c>
      <c r="M43" s="43" t="str">
        <f t="shared" si="14"/>
        <v/>
      </c>
      <c r="N43" s="44" t="str">
        <f t="shared" si="15"/>
        <v/>
      </c>
      <c r="O43" s="45" t="str">
        <f t="shared" si="16"/>
        <v/>
      </c>
    </row>
    <row r="44" spans="1:18" x14ac:dyDescent="0.45">
      <c r="A44" s="9">
        <v>36</v>
      </c>
      <c r="B44" s="5"/>
      <c r="C44" s="46"/>
      <c r="D44" s="56"/>
      <c r="E44" s="59"/>
      <c r="F44" s="58"/>
      <c r="G44" s="22" t="str">
        <f t="shared" ref="G44:G58" si="18">IF(D44="","",G43+M44)</f>
        <v/>
      </c>
      <c r="H44" s="22" t="str">
        <f t="shared" ref="H44:H58" si="19">IF(E44="","",H43+N44)</f>
        <v/>
      </c>
      <c r="I44" s="22" t="str">
        <f t="shared" ref="I44:I58" si="20">IF(F44="","",I43+O44)</f>
        <v/>
      </c>
      <c r="J44" s="43" t="str">
        <f>IF(G43="","",G43*0.03)</f>
        <v/>
      </c>
      <c r="K44" s="44" t="str">
        <f t="shared" si="12"/>
        <v/>
      </c>
      <c r="L44" s="45" t="str">
        <f t="shared" si="13"/>
        <v/>
      </c>
      <c r="M44" s="43" t="str">
        <f>IF(D44="","",J44*D44)</f>
        <v/>
      </c>
      <c r="N44" s="44" t="str">
        <f t="shared" si="15"/>
        <v/>
      </c>
      <c r="O44" s="45" t="str">
        <f t="shared" si="16"/>
        <v/>
      </c>
    </row>
    <row r="45" spans="1:18" x14ac:dyDescent="0.45">
      <c r="A45" s="9">
        <v>37</v>
      </c>
      <c r="B45" s="5"/>
      <c r="C45" s="46"/>
      <c r="D45" s="56"/>
      <c r="E45" s="57"/>
      <c r="F45" s="58"/>
      <c r="G45" s="22" t="str">
        <f t="shared" si="18"/>
        <v/>
      </c>
      <c r="H45" s="22" t="str">
        <f t="shared" si="19"/>
        <v/>
      </c>
      <c r="I45" s="22" t="str">
        <f t="shared" si="20"/>
        <v/>
      </c>
      <c r="J45" s="43" t="str">
        <f t="shared" si="11"/>
        <v/>
      </c>
      <c r="K45" s="44" t="str">
        <f t="shared" si="12"/>
        <v/>
      </c>
      <c r="L45" s="45" t="str">
        <f t="shared" si="13"/>
        <v/>
      </c>
      <c r="M45" s="43" t="str">
        <f t="shared" si="14"/>
        <v/>
      </c>
      <c r="N45" s="44" t="str">
        <f t="shared" si="15"/>
        <v/>
      </c>
      <c r="O45" s="45" t="str">
        <f t="shared" si="16"/>
        <v/>
      </c>
    </row>
    <row r="46" spans="1:18" x14ac:dyDescent="0.45">
      <c r="A46" s="9">
        <v>38</v>
      </c>
      <c r="B46" s="5"/>
      <c r="C46" s="46"/>
      <c r="D46" s="56"/>
      <c r="E46" s="57"/>
      <c r="F46" s="58"/>
      <c r="G46" s="22" t="str">
        <f t="shared" si="18"/>
        <v/>
      </c>
      <c r="H46" s="22" t="str">
        <f t="shared" si="19"/>
        <v/>
      </c>
      <c r="I46" s="22" t="str">
        <f t="shared" si="20"/>
        <v/>
      </c>
      <c r="J46" s="43" t="str">
        <f t="shared" si="11"/>
        <v/>
      </c>
      <c r="K46" s="44" t="str">
        <f t="shared" si="12"/>
        <v/>
      </c>
      <c r="L46" s="45" t="str">
        <f t="shared" si="13"/>
        <v/>
      </c>
      <c r="M46" s="43" t="str">
        <f t="shared" si="14"/>
        <v/>
      </c>
      <c r="N46" s="44" t="str">
        <f t="shared" si="15"/>
        <v/>
      </c>
      <c r="O46" s="45" t="str">
        <f t="shared" si="16"/>
        <v/>
      </c>
    </row>
    <row r="47" spans="1:18" x14ac:dyDescent="0.45">
      <c r="A47" s="9">
        <v>39</v>
      </c>
      <c r="B47" s="5"/>
      <c r="C47" s="46"/>
      <c r="D47" s="56"/>
      <c r="E47" s="57"/>
      <c r="F47" s="58"/>
      <c r="G47" s="22" t="str">
        <f t="shared" si="18"/>
        <v/>
      </c>
      <c r="H47" s="22" t="str">
        <f t="shared" si="19"/>
        <v/>
      </c>
      <c r="I47" s="22" t="str">
        <f t="shared" si="20"/>
        <v/>
      </c>
      <c r="J47" s="43" t="str">
        <f t="shared" si="11"/>
        <v/>
      </c>
      <c r="K47" s="44" t="str">
        <f t="shared" si="12"/>
        <v/>
      </c>
      <c r="L47" s="45" t="str">
        <f t="shared" si="13"/>
        <v/>
      </c>
      <c r="M47" s="43" t="str">
        <f t="shared" si="14"/>
        <v/>
      </c>
      <c r="N47" s="44" t="str">
        <f t="shared" si="15"/>
        <v/>
      </c>
      <c r="O47" s="45" t="str">
        <f t="shared" si="16"/>
        <v/>
      </c>
    </row>
    <row r="48" spans="1:18" x14ac:dyDescent="0.45">
      <c r="A48" s="9">
        <v>40</v>
      </c>
      <c r="B48" s="5"/>
      <c r="C48" s="46"/>
      <c r="D48" s="56"/>
      <c r="E48" s="57"/>
      <c r="F48" s="58"/>
      <c r="G48" s="22" t="str">
        <f t="shared" si="18"/>
        <v/>
      </c>
      <c r="H48" s="22" t="str">
        <f t="shared" si="19"/>
        <v/>
      </c>
      <c r="I48" s="22" t="str">
        <f t="shared" si="20"/>
        <v/>
      </c>
      <c r="J48" s="43" t="str">
        <f t="shared" si="11"/>
        <v/>
      </c>
      <c r="K48" s="44" t="str">
        <f t="shared" si="12"/>
        <v/>
      </c>
      <c r="L48" s="45" t="str">
        <f t="shared" si="13"/>
        <v/>
      </c>
      <c r="M48" s="43" t="str">
        <f t="shared" si="14"/>
        <v/>
      </c>
      <c r="N48" s="44" t="str">
        <f t="shared" si="15"/>
        <v/>
      </c>
      <c r="O48" s="45" t="str">
        <f t="shared" si="16"/>
        <v/>
      </c>
    </row>
    <row r="49" spans="1:15" x14ac:dyDescent="0.45">
      <c r="A49" s="9">
        <v>41</v>
      </c>
      <c r="B49" s="5"/>
      <c r="C49" s="46"/>
      <c r="D49" s="56"/>
      <c r="E49" s="57"/>
      <c r="F49" s="58"/>
      <c r="G49" s="22" t="str">
        <f t="shared" si="18"/>
        <v/>
      </c>
      <c r="H49" s="22" t="str">
        <f t="shared" si="19"/>
        <v/>
      </c>
      <c r="I49" s="22" t="str">
        <f t="shared" si="20"/>
        <v/>
      </c>
      <c r="J49" s="43" t="str">
        <f t="shared" si="11"/>
        <v/>
      </c>
      <c r="K49" s="44" t="str">
        <f t="shared" si="12"/>
        <v/>
      </c>
      <c r="L49" s="45" t="str">
        <f t="shared" si="13"/>
        <v/>
      </c>
      <c r="M49" s="43" t="str">
        <f t="shared" si="14"/>
        <v/>
      </c>
      <c r="N49" s="44" t="str">
        <f t="shared" si="15"/>
        <v/>
      </c>
      <c r="O49" s="45" t="str">
        <f t="shared" si="16"/>
        <v/>
      </c>
    </row>
    <row r="50" spans="1:15" x14ac:dyDescent="0.45">
      <c r="A50" s="9">
        <v>42</v>
      </c>
      <c r="B50" s="5"/>
      <c r="C50" s="46"/>
      <c r="D50" s="56"/>
      <c r="E50" s="57"/>
      <c r="F50" s="58"/>
      <c r="G50" s="22" t="str">
        <f t="shared" si="18"/>
        <v/>
      </c>
      <c r="H50" s="22" t="str">
        <f t="shared" si="19"/>
        <v/>
      </c>
      <c r="I50" s="22" t="str">
        <f t="shared" si="20"/>
        <v/>
      </c>
      <c r="J50" s="43" t="str">
        <f t="shared" si="11"/>
        <v/>
      </c>
      <c r="K50" s="44" t="str">
        <f t="shared" si="12"/>
        <v/>
      </c>
      <c r="L50" s="45" t="str">
        <f t="shared" si="13"/>
        <v/>
      </c>
      <c r="M50" s="43" t="str">
        <f t="shared" si="14"/>
        <v/>
      </c>
      <c r="N50" s="44" t="str">
        <f t="shared" si="15"/>
        <v/>
      </c>
      <c r="O50" s="45" t="str">
        <f t="shared" si="16"/>
        <v/>
      </c>
    </row>
    <row r="51" spans="1:15" x14ac:dyDescent="0.45">
      <c r="A51" s="9">
        <v>43</v>
      </c>
      <c r="B51" s="5"/>
      <c r="C51" s="46"/>
      <c r="D51" s="56"/>
      <c r="E51" s="57"/>
      <c r="F51" s="79"/>
      <c r="G51" s="22" t="str">
        <f t="shared" si="18"/>
        <v/>
      </c>
      <c r="H51" s="22" t="str">
        <f t="shared" si="19"/>
        <v/>
      </c>
      <c r="I51" s="22" t="str">
        <f t="shared" si="20"/>
        <v/>
      </c>
      <c r="J51" s="43" t="str">
        <f t="shared" si="11"/>
        <v/>
      </c>
      <c r="K51" s="44" t="str">
        <f t="shared" si="12"/>
        <v/>
      </c>
      <c r="L51" s="45" t="str">
        <f t="shared" si="13"/>
        <v/>
      </c>
      <c r="M51" s="43" t="str">
        <f t="shared" si="14"/>
        <v/>
      </c>
      <c r="N51" s="44" t="str">
        <f t="shared" si="15"/>
        <v/>
      </c>
      <c r="O51" s="45" t="str">
        <f t="shared" si="16"/>
        <v/>
      </c>
    </row>
    <row r="52" spans="1:15" x14ac:dyDescent="0.45">
      <c r="A52" s="9">
        <v>44</v>
      </c>
      <c r="B52" s="5"/>
      <c r="C52" s="46"/>
      <c r="D52" s="56"/>
      <c r="E52" s="57"/>
      <c r="F52" s="58"/>
      <c r="G52" s="22" t="str">
        <f t="shared" si="18"/>
        <v/>
      </c>
      <c r="H52" s="22" t="str">
        <f t="shared" si="19"/>
        <v/>
      </c>
      <c r="I52" s="22" t="str">
        <f t="shared" si="20"/>
        <v/>
      </c>
      <c r="J52" s="43" t="str">
        <f t="shared" si="11"/>
        <v/>
      </c>
      <c r="K52" s="44" t="str">
        <f t="shared" si="12"/>
        <v/>
      </c>
      <c r="L52" s="45" t="str">
        <f t="shared" si="13"/>
        <v/>
      </c>
      <c r="M52" s="43" t="str">
        <f t="shared" si="14"/>
        <v/>
      </c>
      <c r="N52" s="44" t="str">
        <f t="shared" si="15"/>
        <v/>
      </c>
      <c r="O52" s="45" t="str">
        <f t="shared" si="16"/>
        <v/>
      </c>
    </row>
    <row r="53" spans="1:15" x14ac:dyDescent="0.45">
      <c r="A53" s="9">
        <v>45</v>
      </c>
      <c r="B53" s="5"/>
      <c r="C53" s="46"/>
      <c r="D53" s="56"/>
      <c r="E53" s="57"/>
      <c r="F53" s="58"/>
      <c r="G53" s="22" t="str">
        <f t="shared" si="18"/>
        <v/>
      </c>
      <c r="H53" s="22" t="str">
        <f t="shared" si="19"/>
        <v/>
      </c>
      <c r="I53" s="22" t="str">
        <f t="shared" si="20"/>
        <v/>
      </c>
      <c r="J53" s="43" t="str">
        <f t="shared" si="11"/>
        <v/>
      </c>
      <c r="K53" s="44" t="str">
        <f t="shared" si="12"/>
        <v/>
      </c>
      <c r="L53" s="45" t="str">
        <f t="shared" si="13"/>
        <v/>
      </c>
      <c r="M53" s="43" t="str">
        <f t="shared" si="14"/>
        <v/>
      </c>
      <c r="N53" s="44" t="str">
        <f t="shared" si="15"/>
        <v/>
      </c>
      <c r="O53" s="45" t="str">
        <f t="shared" si="16"/>
        <v/>
      </c>
    </row>
    <row r="54" spans="1:15" x14ac:dyDescent="0.45">
      <c r="A54" s="9">
        <v>46</v>
      </c>
      <c r="B54" s="5"/>
      <c r="C54" s="46"/>
      <c r="D54" s="56"/>
      <c r="E54" s="57"/>
      <c r="F54" s="58"/>
      <c r="G54" s="22" t="str">
        <f t="shared" si="18"/>
        <v/>
      </c>
      <c r="H54" s="22" t="str">
        <f t="shared" si="19"/>
        <v/>
      </c>
      <c r="I54" s="22" t="str">
        <f t="shared" si="20"/>
        <v/>
      </c>
      <c r="J54" s="43" t="str">
        <f t="shared" si="11"/>
        <v/>
      </c>
      <c r="K54" s="44" t="str">
        <f t="shared" si="12"/>
        <v/>
      </c>
      <c r="L54" s="45" t="str">
        <f t="shared" si="13"/>
        <v/>
      </c>
      <c r="M54" s="43" t="str">
        <f t="shared" si="14"/>
        <v/>
      </c>
      <c r="N54" s="44" t="str">
        <f t="shared" si="15"/>
        <v/>
      </c>
      <c r="O54" s="45" t="str">
        <f t="shared" si="16"/>
        <v/>
      </c>
    </row>
    <row r="55" spans="1:15" x14ac:dyDescent="0.45">
      <c r="A55" s="9">
        <v>47</v>
      </c>
      <c r="B55" s="5"/>
      <c r="C55" s="46"/>
      <c r="D55" s="56"/>
      <c r="E55" s="57"/>
      <c r="F55" s="58"/>
      <c r="G55" s="22" t="str">
        <f t="shared" si="18"/>
        <v/>
      </c>
      <c r="H55" s="22" t="str">
        <f t="shared" si="19"/>
        <v/>
      </c>
      <c r="I55" s="22" t="str">
        <f t="shared" si="20"/>
        <v/>
      </c>
      <c r="J55" s="43" t="str">
        <f t="shared" si="11"/>
        <v/>
      </c>
      <c r="K55" s="44" t="str">
        <f t="shared" si="12"/>
        <v/>
      </c>
      <c r="L55" s="45" t="str">
        <f t="shared" si="13"/>
        <v/>
      </c>
      <c r="M55" s="43" t="str">
        <f t="shared" si="14"/>
        <v/>
      </c>
      <c r="N55" s="44" t="str">
        <f t="shared" si="15"/>
        <v/>
      </c>
      <c r="O55" s="45" t="str">
        <f t="shared" si="16"/>
        <v/>
      </c>
    </row>
    <row r="56" spans="1:15" x14ac:dyDescent="0.45">
      <c r="A56" s="9">
        <v>48</v>
      </c>
      <c r="B56" s="5"/>
      <c r="C56" s="46"/>
      <c r="D56" s="56"/>
      <c r="E56" s="57"/>
      <c r="F56" s="58"/>
      <c r="G56" s="22" t="str">
        <f t="shared" si="18"/>
        <v/>
      </c>
      <c r="H56" s="22" t="str">
        <f t="shared" si="19"/>
        <v/>
      </c>
      <c r="I56" s="22" t="str">
        <f t="shared" si="20"/>
        <v/>
      </c>
      <c r="J56" s="43" t="str">
        <f t="shared" si="11"/>
        <v/>
      </c>
      <c r="K56" s="44" t="str">
        <f t="shared" si="12"/>
        <v/>
      </c>
      <c r="L56" s="45" t="str">
        <f t="shared" si="13"/>
        <v/>
      </c>
      <c r="M56" s="43" t="str">
        <f t="shared" si="14"/>
        <v/>
      </c>
      <c r="N56" s="44" t="str">
        <f t="shared" si="15"/>
        <v/>
      </c>
      <c r="O56" s="45" t="str">
        <f t="shared" si="16"/>
        <v/>
      </c>
    </row>
    <row r="57" spans="1:15" x14ac:dyDescent="0.45">
      <c r="A57" s="9">
        <v>49</v>
      </c>
      <c r="B57" s="5"/>
      <c r="C57" s="46"/>
      <c r="D57" s="56"/>
      <c r="E57" s="57"/>
      <c r="F57" s="58"/>
      <c r="G57" s="22" t="str">
        <f t="shared" si="18"/>
        <v/>
      </c>
      <c r="H57" s="22" t="str">
        <f t="shared" si="19"/>
        <v/>
      </c>
      <c r="I57" s="22" t="str">
        <f t="shared" si="20"/>
        <v/>
      </c>
      <c r="J57" s="43" t="str">
        <f t="shared" si="11"/>
        <v/>
      </c>
      <c r="K57" s="44" t="str">
        <f t="shared" si="12"/>
        <v/>
      </c>
      <c r="L57" s="45" t="str">
        <f t="shared" si="13"/>
        <v/>
      </c>
      <c r="M57" s="43" t="str">
        <f t="shared" si="14"/>
        <v/>
      </c>
      <c r="N57" s="44" t="str">
        <f t="shared" si="15"/>
        <v/>
      </c>
      <c r="O57" s="45" t="str">
        <f t="shared" si="16"/>
        <v/>
      </c>
    </row>
    <row r="58" spans="1:15" ht="18.600000000000001" thickBot="1" x14ac:dyDescent="0.5">
      <c r="A58" s="9">
        <v>50</v>
      </c>
      <c r="B58" s="6"/>
      <c r="C58" s="50"/>
      <c r="D58" s="60"/>
      <c r="E58" s="61"/>
      <c r="F58" s="62"/>
      <c r="G58" s="22" t="str">
        <f t="shared" si="18"/>
        <v/>
      </c>
      <c r="H58" s="22" t="str">
        <f t="shared" si="19"/>
        <v/>
      </c>
      <c r="I58" s="22" t="str">
        <f t="shared" si="20"/>
        <v/>
      </c>
      <c r="J58" s="43" t="str">
        <f t="shared" si="11"/>
        <v/>
      </c>
      <c r="K58" s="44" t="str">
        <f t="shared" si="12"/>
        <v/>
      </c>
      <c r="L58" s="45" t="str">
        <f t="shared" si="13"/>
        <v/>
      </c>
      <c r="M58" s="43" t="str">
        <f t="shared" si="14"/>
        <v/>
      </c>
      <c r="N58" s="44" t="str">
        <f t="shared" si="15"/>
        <v/>
      </c>
      <c r="O58" s="45" t="str">
        <f t="shared" si="16"/>
        <v/>
      </c>
    </row>
    <row r="59" spans="1:15" ht="18.600000000000001" thickBot="1" x14ac:dyDescent="0.5">
      <c r="A59" s="9"/>
      <c r="B59" s="104" t="s">
        <v>5</v>
      </c>
      <c r="C59" s="105"/>
      <c r="D59" s="7">
        <f>COUNTIF(D9:D58,1.27)</f>
        <v>6</v>
      </c>
      <c r="E59" s="7">
        <f>COUNTIF(E9:E58,1.5)</f>
        <v>5</v>
      </c>
      <c r="F59" s="8">
        <f>COUNTIF(F9:F58,2)</f>
        <v>5</v>
      </c>
      <c r="G59" s="69">
        <f>M59+G8</f>
        <v>110795.49020364188</v>
      </c>
      <c r="H59" s="70">
        <f>N59+H8</f>
        <v>107013.88320754944</v>
      </c>
      <c r="I59" s="71">
        <f>O59+I8</f>
        <v>114917.98375471558</v>
      </c>
      <c r="J59" s="66" t="s">
        <v>31</v>
      </c>
      <c r="K59" s="67">
        <f>B58-B9</f>
        <v>-43791</v>
      </c>
      <c r="L59" s="68" t="s">
        <v>32</v>
      </c>
      <c r="M59" s="80">
        <f>SUM(M9:M58)</f>
        <v>10795.490203641884</v>
      </c>
      <c r="N59" s="81">
        <f>SUM(N9:N58)</f>
        <v>7013.8832075494429</v>
      </c>
      <c r="O59" s="82">
        <f>SUM(O9:O58)</f>
        <v>14917.983754715573</v>
      </c>
    </row>
    <row r="60" spans="1:15" ht="18.600000000000001" thickBot="1" x14ac:dyDescent="0.5">
      <c r="A60" s="9"/>
      <c r="B60" s="98" t="s">
        <v>6</v>
      </c>
      <c r="C60" s="99"/>
      <c r="D60" s="7">
        <f>COUNTIF(D9:D58,-1)</f>
        <v>4</v>
      </c>
      <c r="E60" s="7">
        <f>COUNTIF(E9:E58,-1)</f>
        <v>5</v>
      </c>
      <c r="F60" s="8">
        <f>COUNTIF(F9:F58,-1)</f>
        <v>5</v>
      </c>
      <c r="G60" s="96" t="s">
        <v>30</v>
      </c>
      <c r="H60" s="97"/>
      <c r="I60" s="103"/>
      <c r="J60" s="96" t="s">
        <v>33</v>
      </c>
      <c r="K60" s="97"/>
      <c r="L60" s="103"/>
      <c r="M60" s="9"/>
      <c r="N60" s="3"/>
      <c r="O60" s="4"/>
    </row>
    <row r="61" spans="1:15" ht="18.600000000000001" thickBot="1" x14ac:dyDescent="0.5">
      <c r="A61" s="9"/>
      <c r="B61" s="98" t="s">
        <v>35</v>
      </c>
      <c r="C61" s="99"/>
      <c r="D61" s="7">
        <f>COUNTIF(D9:D58,0)</f>
        <v>0</v>
      </c>
      <c r="E61" s="7">
        <f>COUNTIF(E9:E58,0)</f>
        <v>0</v>
      </c>
      <c r="F61" s="7">
        <f>COUNTIF(F9:F58,0)</f>
        <v>0</v>
      </c>
      <c r="G61" s="75">
        <f>G59/G8</f>
        <v>1.1079549020364188</v>
      </c>
      <c r="H61" s="76">
        <f t="shared" ref="H61" si="21">H59/H8</f>
        <v>1.0701388320754945</v>
      </c>
      <c r="I61" s="77">
        <f>I59/I8</f>
        <v>1.1491798375471558</v>
      </c>
      <c r="J61" s="64">
        <f>(G61-100%)*30/K59</f>
        <v>-7.3956910348988678E-5</v>
      </c>
      <c r="K61" s="64">
        <f>(H61-100%)*30/K59</f>
        <v>-4.8050169264571173E-5</v>
      </c>
      <c r="L61" s="65">
        <f>(I61-100%)*30/K59</f>
        <v>-1.0219897071121176E-4</v>
      </c>
      <c r="M61" s="10"/>
      <c r="N61" s="2"/>
      <c r="O61" s="11"/>
    </row>
    <row r="62" spans="1:15" ht="18.600000000000001" thickBot="1" x14ac:dyDescent="0.5">
      <c r="A62" s="3"/>
      <c r="B62" s="96" t="s">
        <v>4</v>
      </c>
      <c r="C62" s="97"/>
      <c r="D62" s="78">
        <f t="shared" ref="D62:E62" si="22">D59/(D59+D60+D61)</f>
        <v>0.6</v>
      </c>
      <c r="E62" s="73">
        <f t="shared" si="22"/>
        <v>0.5</v>
      </c>
      <c r="F62" s="74">
        <f>F59/(F59+F60+F61)</f>
        <v>0.5</v>
      </c>
    </row>
    <row r="64" spans="1:15" x14ac:dyDescent="0.45">
      <c r="D64" s="72"/>
      <c r="E64" s="72"/>
      <c r="F64" s="72"/>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A298"/>
  <sheetViews>
    <sheetView topLeftCell="A163" zoomScale="80" zoomScaleNormal="80" workbookViewId="0">
      <selection activeCell="Z185" sqref="Z185"/>
    </sheetView>
  </sheetViews>
  <sheetFormatPr defaultColWidth="8.09765625" defaultRowHeight="14.4" x14ac:dyDescent="0.45"/>
  <cols>
    <col min="1" max="1" width="6.59765625" style="52" customWidth="1"/>
    <col min="2" max="2" width="7.19921875" style="51" customWidth="1"/>
    <col min="3" max="256" width="8.09765625" style="51"/>
    <col min="257" max="257" width="6.59765625" style="51" customWidth="1"/>
    <col min="258" max="258" width="7.19921875" style="51" customWidth="1"/>
    <col min="259" max="512" width="8.09765625" style="51"/>
    <col min="513" max="513" width="6.59765625" style="51" customWidth="1"/>
    <col min="514" max="514" width="7.19921875" style="51" customWidth="1"/>
    <col min="515" max="768" width="8.09765625" style="51"/>
    <col min="769" max="769" width="6.59765625" style="51" customWidth="1"/>
    <col min="770" max="770" width="7.19921875" style="51" customWidth="1"/>
    <col min="771" max="1024" width="8.09765625" style="51"/>
    <col min="1025" max="1025" width="6.59765625" style="51" customWidth="1"/>
    <col min="1026" max="1026" width="7.19921875" style="51" customWidth="1"/>
    <col min="1027" max="1280" width="8.09765625" style="51"/>
    <col min="1281" max="1281" width="6.59765625" style="51" customWidth="1"/>
    <col min="1282" max="1282" width="7.19921875" style="51" customWidth="1"/>
    <col min="1283" max="1536" width="8.09765625" style="51"/>
    <col min="1537" max="1537" width="6.59765625" style="51" customWidth="1"/>
    <col min="1538" max="1538" width="7.19921875" style="51" customWidth="1"/>
    <col min="1539" max="1792" width="8.09765625" style="51"/>
    <col min="1793" max="1793" width="6.59765625" style="51" customWidth="1"/>
    <col min="1794" max="1794" width="7.19921875" style="51" customWidth="1"/>
    <col min="1795" max="2048" width="8.09765625" style="51"/>
    <col min="2049" max="2049" width="6.59765625" style="51" customWidth="1"/>
    <col min="2050" max="2050" width="7.19921875" style="51" customWidth="1"/>
    <col min="2051" max="2304" width="8.09765625" style="51"/>
    <col min="2305" max="2305" width="6.59765625" style="51" customWidth="1"/>
    <col min="2306" max="2306" width="7.19921875" style="51" customWidth="1"/>
    <col min="2307" max="2560" width="8.09765625" style="51"/>
    <col min="2561" max="2561" width="6.59765625" style="51" customWidth="1"/>
    <col min="2562" max="2562" width="7.19921875" style="51" customWidth="1"/>
    <col min="2563" max="2816" width="8.09765625" style="51"/>
    <col min="2817" max="2817" width="6.59765625" style="51" customWidth="1"/>
    <col min="2818" max="2818" width="7.19921875" style="51" customWidth="1"/>
    <col min="2819" max="3072" width="8.09765625" style="51"/>
    <col min="3073" max="3073" width="6.59765625" style="51" customWidth="1"/>
    <col min="3074" max="3074" width="7.19921875" style="51" customWidth="1"/>
    <col min="3075" max="3328" width="8.09765625" style="51"/>
    <col min="3329" max="3329" width="6.59765625" style="51" customWidth="1"/>
    <col min="3330" max="3330" width="7.19921875" style="51" customWidth="1"/>
    <col min="3331" max="3584" width="8.09765625" style="51"/>
    <col min="3585" max="3585" width="6.59765625" style="51" customWidth="1"/>
    <col min="3586" max="3586" width="7.19921875" style="51" customWidth="1"/>
    <col min="3587" max="3840" width="8.09765625" style="51"/>
    <col min="3841" max="3841" width="6.59765625" style="51" customWidth="1"/>
    <col min="3842" max="3842" width="7.19921875" style="51" customWidth="1"/>
    <col min="3843" max="4096" width="8.09765625" style="51"/>
    <col min="4097" max="4097" width="6.59765625" style="51" customWidth="1"/>
    <col min="4098" max="4098" width="7.19921875" style="51" customWidth="1"/>
    <col min="4099" max="4352" width="8.09765625" style="51"/>
    <col min="4353" max="4353" width="6.59765625" style="51" customWidth="1"/>
    <col min="4354" max="4354" width="7.19921875" style="51" customWidth="1"/>
    <col min="4355" max="4608" width="8.09765625" style="51"/>
    <col min="4609" max="4609" width="6.59765625" style="51" customWidth="1"/>
    <col min="4610" max="4610" width="7.19921875" style="51" customWidth="1"/>
    <col min="4611" max="4864" width="8.09765625" style="51"/>
    <col min="4865" max="4865" width="6.59765625" style="51" customWidth="1"/>
    <col min="4866" max="4866" width="7.19921875" style="51" customWidth="1"/>
    <col min="4867" max="5120" width="8.09765625" style="51"/>
    <col min="5121" max="5121" width="6.59765625" style="51" customWidth="1"/>
    <col min="5122" max="5122" width="7.19921875" style="51" customWidth="1"/>
    <col min="5123" max="5376" width="8.09765625" style="51"/>
    <col min="5377" max="5377" width="6.59765625" style="51" customWidth="1"/>
    <col min="5378" max="5378" width="7.19921875" style="51" customWidth="1"/>
    <col min="5379" max="5632" width="8.09765625" style="51"/>
    <col min="5633" max="5633" width="6.59765625" style="51" customWidth="1"/>
    <col min="5634" max="5634" width="7.19921875" style="51" customWidth="1"/>
    <col min="5635" max="5888" width="8.09765625" style="51"/>
    <col min="5889" max="5889" width="6.59765625" style="51" customWidth="1"/>
    <col min="5890" max="5890" width="7.19921875" style="51" customWidth="1"/>
    <col min="5891" max="6144" width="8.09765625" style="51"/>
    <col min="6145" max="6145" width="6.59765625" style="51" customWidth="1"/>
    <col min="6146" max="6146" width="7.19921875" style="51" customWidth="1"/>
    <col min="6147" max="6400" width="8.09765625" style="51"/>
    <col min="6401" max="6401" width="6.59765625" style="51" customWidth="1"/>
    <col min="6402" max="6402" width="7.19921875" style="51" customWidth="1"/>
    <col min="6403" max="6656" width="8.09765625" style="51"/>
    <col min="6657" max="6657" width="6.59765625" style="51" customWidth="1"/>
    <col min="6658" max="6658" width="7.19921875" style="51" customWidth="1"/>
    <col min="6659" max="6912" width="8.09765625" style="51"/>
    <col min="6913" max="6913" width="6.59765625" style="51" customWidth="1"/>
    <col min="6914" max="6914" width="7.19921875" style="51" customWidth="1"/>
    <col min="6915" max="7168" width="8.09765625" style="51"/>
    <col min="7169" max="7169" width="6.59765625" style="51" customWidth="1"/>
    <col min="7170" max="7170" width="7.19921875" style="51" customWidth="1"/>
    <col min="7171" max="7424" width="8.09765625" style="51"/>
    <col min="7425" max="7425" width="6.59765625" style="51" customWidth="1"/>
    <col min="7426" max="7426" width="7.19921875" style="51" customWidth="1"/>
    <col min="7427" max="7680" width="8.09765625" style="51"/>
    <col min="7681" max="7681" width="6.59765625" style="51" customWidth="1"/>
    <col min="7682" max="7682" width="7.19921875" style="51" customWidth="1"/>
    <col min="7683" max="7936" width="8.09765625" style="51"/>
    <col min="7937" max="7937" width="6.59765625" style="51" customWidth="1"/>
    <col min="7938" max="7938" width="7.19921875" style="51" customWidth="1"/>
    <col min="7939" max="8192" width="8.09765625" style="51"/>
    <col min="8193" max="8193" width="6.59765625" style="51" customWidth="1"/>
    <col min="8194" max="8194" width="7.19921875" style="51" customWidth="1"/>
    <col min="8195" max="8448" width="8.09765625" style="51"/>
    <col min="8449" max="8449" width="6.59765625" style="51" customWidth="1"/>
    <col min="8450" max="8450" width="7.19921875" style="51" customWidth="1"/>
    <col min="8451" max="8704" width="8.09765625" style="51"/>
    <col min="8705" max="8705" width="6.59765625" style="51" customWidth="1"/>
    <col min="8706" max="8706" width="7.19921875" style="51" customWidth="1"/>
    <col min="8707" max="8960" width="8.09765625" style="51"/>
    <col min="8961" max="8961" width="6.59765625" style="51" customWidth="1"/>
    <col min="8962" max="8962" width="7.19921875" style="51" customWidth="1"/>
    <col min="8963" max="9216" width="8.09765625" style="51"/>
    <col min="9217" max="9217" width="6.59765625" style="51" customWidth="1"/>
    <col min="9218" max="9218" width="7.19921875" style="51" customWidth="1"/>
    <col min="9219" max="9472" width="8.09765625" style="51"/>
    <col min="9473" max="9473" width="6.59765625" style="51" customWidth="1"/>
    <col min="9474" max="9474" width="7.19921875" style="51" customWidth="1"/>
    <col min="9475" max="9728" width="8.09765625" style="51"/>
    <col min="9729" max="9729" width="6.59765625" style="51" customWidth="1"/>
    <col min="9730" max="9730" width="7.19921875" style="51" customWidth="1"/>
    <col min="9731" max="9984" width="8.09765625" style="51"/>
    <col min="9985" max="9985" width="6.59765625" style="51" customWidth="1"/>
    <col min="9986" max="9986" width="7.19921875" style="51" customWidth="1"/>
    <col min="9987" max="10240" width="8.09765625" style="51"/>
    <col min="10241" max="10241" width="6.59765625" style="51" customWidth="1"/>
    <col min="10242" max="10242" width="7.19921875" style="51" customWidth="1"/>
    <col min="10243" max="10496" width="8.09765625" style="51"/>
    <col min="10497" max="10497" width="6.59765625" style="51" customWidth="1"/>
    <col min="10498" max="10498" width="7.19921875" style="51" customWidth="1"/>
    <col min="10499" max="10752" width="8.09765625" style="51"/>
    <col min="10753" max="10753" width="6.59765625" style="51" customWidth="1"/>
    <col min="10754" max="10754" width="7.19921875" style="51" customWidth="1"/>
    <col min="10755" max="11008" width="8.09765625" style="51"/>
    <col min="11009" max="11009" width="6.59765625" style="51" customWidth="1"/>
    <col min="11010" max="11010" width="7.19921875" style="51" customWidth="1"/>
    <col min="11011" max="11264" width="8.09765625" style="51"/>
    <col min="11265" max="11265" width="6.59765625" style="51" customWidth="1"/>
    <col min="11266" max="11266" width="7.19921875" style="51" customWidth="1"/>
    <col min="11267" max="11520" width="8.09765625" style="51"/>
    <col min="11521" max="11521" width="6.59765625" style="51" customWidth="1"/>
    <col min="11522" max="11522" width="7.19921875" style="51" customWidth="1"/>
    <col min="11523" max="11776" width="8.09765625" style="51"/>
    <col min="11777" max="11777" width="6.59765625" style="51" customWidth="1"/>
    <col min="11778" max="11778" width="7.19921875" style="51" customWidth="1"/>
    <col min="11779" max="12032" width="8.09765625" style="51"/>
    <col min="12033" max="12033" width="6.59765625" style="51" customWidth="1"/>
    <col min="12034" max="12034" width="7.19921875" style="51" customWidth="1"/>
    <col min="12035" max="12288" width="8.09765625" style="51"/>
    <col min="12289" max="12289" width="6.59765625" style="51" customWidth="1"/>
    <col min="12290" max="12290" width="7.19921875" style="51" customWidth="1"/>
    <col min="12291" max="12544" width="8.09765625" style="51"/>
    <col min="12545" max="12545" width="6.59765625" style="51" customWidth="1"/>
    <col min="12546" max="12546" width="7.19921875" style="51" customWidth="1"/>
    <col min="12547" max="12800" width="8.09765625" style="51"/>
    <col min="12801" max="12801" width="6.59765625" style="51" customWidth="1"/>
    <col min="12802" max="12802" width="7.19921875" style="51" customWidth="1"/>
    <col min="12803" max="13056" width="8.09765625" style="51"/>
    <col min="13057" max="13057" width="6.59765625" style="51" customWidth="1"/>
    <col min="13058" max="13058" width="7.19921875" style="51" customWidth="1"/>
    <col min="13059" max="13312" width="8.09765625" style="51"/>
    <col min="13313" max="13313" width="6.59765625" style="51" customWidth="1"/>
    <col min="13314" max="13314" width="7.19921875" style="51" customWidth="1"/>
    <col min="13315" max="13568" width="8.09765625" style="51"/>
    <col min="13569" max="13569" width="6.59765625" style="51" customWidth="1"/>
    <col min="13570" max="13570" width="7.19921875" style="51" customWidth="1"/>
    <col min="13571" max="13824" width="8.09765625" style="51"/>
    <col min="13825" max="13825" width="6.59765625" style="51" customWidth="1"/>
    <col min="13826" max="13826" width="7.19921875" style="51" customWidth="1"/>
    <col min="13827" max="14080" width="8.09765625" style="51"/>
    <col min="14081" max="14081" width="6.59765625" style="51" customWidth="1"/>
    <col min="14082" max="14082" width="7.19921875" style="51" customWidth="1"/>
    <col min="14083" max="14336" width="8.09765625" style="51"/>
    <col min="14337" max="14337" width="6.59765625" style="51" customWidth="1"/>
    <col min="14338" max="14338" width="7.19921875" style="51" customWidth="1"/>
    <col min="14339" max="14592" width="8.09765625" style="51"/>
    <col min="14593" max="14593" width="6.59765625" style="51" customWidth="1"/>
    <col min="14594" max="14594" width="7.19921875" style="51" customWidth="1"/>
    <col min="14595" max="14848" width="8.09765625" style="51"/>
    <col min="14849" max="14849" width="6.59765625" style="51" customWidth="1"/>
    <col min="14850" max="14850" width="7.19921875" style="51" customWidth="1"/>
    <col min="14851" max="15104" width="8.09765625" style="51"/>
    <col min="15105" max="15105" width="6.59765625" style="51" customWidth="1"/>
    <col min="15106" max="15106" width="7.19921875" style="51" customWidth="1"/>
    <col min="15107" max="15360" width="8.09765625" style="51"/>
    <col min="15361" max="15361" width="6.59765625" style="51" customWidth="1"/>
    <col min="15362" max="15362" width="7.19921875" style="51" customWidth="1"/>
    <col min="15363" max="15616" width="8.09765625" style="51"/>
    <col min="15617" max="15617" width="6.59765625" style="51" customWidth="1"/>
    <col min="15618" max="15618" width="7.19921875" style="51" customWidth="1"/>
    <col min="15619" max="15872" width="8.09765625" style="51"/>
    <col min="15873" max="15873" width="6.59765625" style="51" customWidth="1"/>
    <col min="15874" max="15874" width="7.19921875" style="51" customWidth="1"/>
    <col min="15875" max="16128" width="8.09765625" style="51"/>
    <col min="16129" max="16129" width="6.59765625" style="51" customWidth="1"/>
    <col min="16130" max="16130" width="7.19921875" style="51" customWidth="1"/>
    <col min="16131" max="16384" width="8.09765625" style="51"/>
  </cols>
  <sheetData>
    <row r="41" spans="1:1" x14ac:dyDescent="0.45">
      <c r="A41" s="52" t="s">
        <v>37</v>
      </c>
    </row>
    <row r="76" spans="1:1" x14ac:dyDescent="0.45">
      <c r="A76" s="52" t="s">
        <v>40</v>
      </c>
    </row>
    <row r="111" spans="1:1" x14ac:dyDescent="0.45">
      <c r="A111" s="52" t="s">
        <v>50</v>
      </c>
    </row>
    <row r="145" spans="1:1" x14ac:dyDescent="0.45">
      <c r="A145" s="52" t="s">
        <v>57</v>
      </c>
    </row>
    <row r="183" spans="1:1" x14ac:dyDescent="0.45">
      <c r="A183" s="52" t="s">
        <v>58</v>
      </c>
    </row>
    <row r="221" spans="1:1" x14ac:dyDescent="0.45">
      <c r="A221" s="52" t="s">
        <v>60</v>
      </c>
    </row>
    <row r="259" spans="1:1" x14ac:dyDescent="0.45">
      <c r="A259" s="52" t="s">
        <v>65</v>
      </c>
    </row>
    <row r="298" spans="1:1" x14ac:dyDescent="0.45">
      <c r="A298" s="52" t="s">
        <v>67</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9"/>
  <sheetViews>
    <sheetView workbookViewId="0">
      <selection activeCell="K181" sqref="K181"/>
    </sheetView>
  </sheetViews>
  <sheetFormatPr defaultRowHeight="18" x14ac:dyDescent="0.45"/>
  <sheetData>
    <row r="1" spans="1:11" x14ac:dyDescent="0.45">
      <c r="A1" t="s">
        <v>42</v>
      </c>
    </row>
    <row r="2" spans="1:11" x14ac:dyDescent="0.45">
      <c r="A2" s="84" t="s">
        <v>43</v>
      </c>
    </row>
    <row r="3" spans="1:11" x14ac:dyDescent="0.45">
      <c r="A3" t="s">
        <v>44</v>
      </c>
    </row>
    <row r="4" spans="1:11" x14ac:dyDescent="0.45">
      <c r="A4" s="84" t="s">
        <v>41</v>
      </c>
      <c r="K4" s="84" t="s">
        <v>54</v>
      </c>
    </row>
    <row r="31" spans="11:11" x14ac:dyDescent="0.45">
      <c r="K31" t="s">
        <v>55</v>
      </c>
    </row>
    <row r="60" spans="1:1" x14ac:dyDescent="0.45">
      <c r="A60" t="s">
        <v>45</v>
      </c>
    </row>
    <row r="61" spans="1:1" x14ac:dyDescent="0.45">
      <c r="A61" t="s">
        <v>46</v>
      </c>
    </row>
    <row r="119" spans="1:11" x14ac:dyDescent="0.45">
      <c r="A119" t="s">
        <v>47</v>
      </c>
      <c r="B119" t="s">
        <v>48</v>
      </c>
    </row>
    <row r="120" spans="1:11" x14ac:dyDescent="0.45">
      <c r="A120" t="s">
        <v>49</v>
      </c>
    </row>
    <row r="121" spans="1:11" x14ac:dyDescent="0.45">
      <c r="K121" t="s">
        <v>51</v>
      </c>
    </row>
    <row r="150" spans="1:1" x14ac:dyDescent="0.45">
      <c r="A150" t="s">
        <v>50</v>
      </c>
    </row>
    <row r="151" spans="1:1" x14ac:dyDescent="0.45">
      <c r="A151" t="s">
        <v>53</v>
      </c>
    </row>
    <row r="152" spans="1:1" x14ac:dyDescent="0.45">
      <c r="A152" t="s">
        <v>52</v>
      </c>
    </row>
    <row r="182" spans="1:11" x14ac:dyDescent="0.45">
      <c r="A182" t="s">
        <v>61</v>
      </c>
    </row>
    <row r="183" spans="1:11" x14ac:dyDescent="0.45">
      <c r="A183" t="s">
        <v>64</v>
      </c>
      <c r="K183" t="s">
        <v>62</v>
      </c>
    </row>
    <row r="199" spans="1:11" x14ac:dyDescent="0.45">
      <c r="A199" t="s">
        <v>62</v>
      </c>
      <c r="K199" t="s">
        <v>63</v>
      </c>
    </row>
  </sheetData>
  <phoneticPr fontId="1"/>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zoomScaleNormal="100" workbookViewId="0">
      <pane xSplit="1" ySplit="9" topLeftCell="B13" activePane="bottomRight" state="frozen"/>
      <selection pane="topRight" activeCell="B1" sqref="B1"/>
      <selection pane="bottomLeft" activeCell="A9" sqref="A9"/>
      <selection pane="bottomRight" activeCell="I22" sqref="I22"/>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 min="16" max="16" width="4.296875" customWidth="1"/>
  </cols>
  <sheetData>
    <row r="1" spans="1:18" x14ac:dyDescent="0.45">
      <c r="A1" s="1" t="s">
        <v>7</v>
      </c>
      <c r="C1" t="s">
        <v>36</v>
      </c>
    </row>
    <row r="2" spans="1:18" x14ac:dyDescent="0.45">
      <c r="A2" s="1" t="s">
        <v>8</v>
      </c>
      <c r="C2" t="s">
        <v>68</v>
      </c>
    </row>
    <row r="3" spans="1:18" x14ac:dyDescent="0.45">
      <c r="A3" s="1" t="s">
        <v>10</v>
      </c>
      <c r="C3" s="29">
        <v>100000</v>
      </c>
    </row>
    <row r="4" spans="1:18" x14ac:dyDescent="0.45">
      <c r="A4" s="1" t="s">
        <v>11</v>
      </c>
      <c r="C4" s="29" t="s">
        <v>13</v>
      </c>
    </row>
    <row r="5" spans="1:18" x14ac:dyDescent="0.45">
      <c r="A5" s="1" t="s">
        <v>12</v>
      </c>
      <c r="C5" s="29" t="s">
        <v>74</v>
      </c>
    </row>
    <row r="6" spans="1:18" ht="18.600000000000001" thickBot="1" x14ac:dyDescent="0.5">
      <c r="A6" s="1" t="s">
        <v>86</v>
      </c>
      <c r="C6" s="29" t="s">
        <v>89</v>
      </c>
    </row>
    <row r="7" spans="1:18" ht="18.600000000000001" thickBot="1" x14ac:dyDescent="0.5">
      <c r="A7" s="24" t="s">
        <v>0</v>
      </c>
      <c r="B7" s="24" t="s">
        <v>1</v>
      </c>
      <c r="C7" s="24" t="s">
        <v>1</v>
      </c>
      <c r="D7" s="47" t="s">
        <v>25</v>
      </c>
      <c r="E7" s="25"/>
      <c r="F7" s="26"/>
      <c r="G7" s="96" t="s">
        <v>3</v>
      </c>
      <c r="H7" s="97"/>
      <c r="I7" s="103"/>
      <c r="J7" s="96" t="s">
        <v>23</v>
      </c>
      <c r="K7" s="97"/>
      <c r="L7" s="103"/>
      <c r="M7" s="96" t="s">
        <v>24</v>
      </c>
      <c r="N7" s="97"/>
      <c r="O7" s="103"/>
    </row>
    <row r="8" spans="1:18" ht="18.600000000000001" thickBot="1" x14ac:dyDescent="0.5">
      <c r="A8" s="27"/>
      <c r="B8" s="27" t="s">
        <v>2</v>
      </c>
      <c r="C8" s="63" t="s">
        <v>29</v>
      </c>
      <c r="D8" s="13">
        <v>1.27</v>
      </c>
      <c r="E8" s="14">
        <v>1.5</v>
      </c>
      <c r="F8" s="15">
        <v>2</v>
      </c>
      <c r="G8" s="13">
        <v>1.27</v>
      </c>
      <c r="H8" s="14">
        <v>1.5</v>
      </c>
      <c r="I8" s="15">
        <v>2</v>
      </c>
      <c r="J8" s="13">
        <v>1.27</v>
      </c>
      <c r="K8" s="14">
        <v>1.5</v>
      </c>
      <c r="L8" s="15">
        <v>2</v>
      </c>
      <c r="M8" s="13">
        <v>1.27</v>
      </c>
      <c r="N8" s="14">
        <v>1.5</v>
      </c>
      <c r="O8" s="15">
        <v>2</v>
      </c>
    </row>
    <row r="9" spans="1:18" ht="18.600000000000001" thickBot="1" x14ac:dyDescent="0.5">
      <c r="A9" s="28" t="s">
        <v>9</v>
      </c>
      <c r="B9" s="12"/>
      <c r="C9" s="48"/>
      <c r="D9" s="17"/>
      <c r="E9" s="16"/>
      <c r="F9" s="18"/>
      <c r="G9" s="19">
        <f>C3</f>
        <v>100000</v>
      </c>
      <c r="H9" s="20">
        <f>C3</f>
        <v>100000</v>
      </c>
      <c r="I9" s="21">
        <f>C3</f>
        <v>100000</v>
      </c>
      <c r="J9" s="100" t="s">
        <v>23</v>
      </c>
      <c r="K9" s="101"/>
      <c r="L9" s="102"/>
      <c r="M9" s="100"/>
      <c r="N9" s="101"/>
      <c r="O9" s="102"/>
    </row>
    <row r="10" spans="1:18" x14ac:dyDescent="0.45">
      <c r="A10" s="9">
        <v>1</v>
      </c>
      <c r="B10" s="86">
        <v>43811</v>
      </c>
      <c r="C10" s="87">
        <v>1</v>
      </c>
      <c r="D10" s="88">
        <v>1.27</v>
      </c>
      <c r="E10" s="89">
        <v>1.5</v>
      </c>
      <c r="F10" s="93">
        <v>2</v>
      </c>
      <c r="G10" s="22">
        <f>IF(D10="","",G9+M10)</f>
        <v>103810</v>
      </c>
      <c r="H10" s="22">
        <f t="shared" ref="H10:I25" si="0">IF(E10="","",H9+N10)</f>
        <v>104500</v>
      </c>
      <c r="I10" s="22">
        <f t="shared" si="0"/>
        <v>106000</v>
      </c>
      <c r="J10" s="40">
        <f>IF(G9="","",G9*0.03)</f>
        <v>3000</v>
      </c>
      <c r="K10" s="41">
        <f>IF(H9="","",H9*0.03)</f>
        <v>3000</v>
      </c>
      <c r="L10" s="42">
        <f>IF(I9="","",I9*0.03)</f>
        <v>3000</v>
      </c>
      <c r="M10" s="40">
        <f>IF(D10="","",J10*D10)</f>
        <v>3810</v>
      </c>
      <c r="N10" s="41">
        <f>IF(E10="","",K10*E10)</f>
        <v>4500</v>
      </c>
      <c r="O10" s="42">
        <f>IF(F10="","",L10*F10)</f>
        <v>6000</v>
      </c>
      <c r="P10" s="39"/>
      <c r="Q10" s="39" t="s">
        <v>72</v>
      </c>
      <c r="R10" s="39"/>
    </row>
    <row r="11" spans="1:18" x14ac:dyDescent="0.45">
      <c r="A11" s="9">
        <v>2</v>
      </c>
      <c r="B11" s="90">
        <v>43817</v>
      </c>
      <c r="C11" s="91">
        <v>2</v>
      </c>
      <c r="D11" s="92">
        <v>-1</v>
      </c>
      <c r="E11" s="59">
        <v>-1</v>
      </c>
      <c r="F11" s="85">
        <v>-1</v>
      </c>
      <c r="G11" s="22">
        <f t="shared" ref="G11:I26" si="1">IF(D11="","",G10+M11)</f>
        <v>100695.7</v>
      </c>
      <c r="H11" s="22">
        <f t="shared" si="0"/>
        <v>101365</v>
      </c>
      <c r="I11" s="22">
        <f t="shared" si="0"/>
        <v>102820</v>
      </c>
      <c r="J11" s="43">
        <f t="shared" ref="J11:L26" si="2">IF(G10="","",G10*0.03)</f>
        <v>3114.2999999999997</v>
      </c>
      <c r="K11" s="44">
        <f t="shared" si="2"/>
        <v>3135</v>
      </c>
      <c r="L11" s="45">
        <f t="shared" si="2"/>
        <v>3180</v>
      </c>
      <c r="M11" s="43">
        <f t="shared" ref="M11:O26" si="3">IF(D11="","",J11*D11)</f>
        <v>-3114.2999999999997</v>
      </c>
      <c r="N11" s="44">
        <f t="shared" si="3"/>
        <v>-3135</v>
      </c>
      <c r="O11" s="45">
        <f t="shared" si="3"/>
        <v>-3180</v>
      </c>
      <c r="P11" s="39"/>
      <c r="Q11" s="39" t="s">
        <v>73</v>
      </c>
      <c r="R11" s="39"/>
    </row>
    <row r="12" spans="1:18" x14ac:dyDescent="0.45">
      <c r="A12" s="9">
        <v>3</v>
      </c>
      <c r="B12" s="90">
        <v>43819</v>
      </c>
      <c r="C12" s="91">
        <v>1</v>
      </c>
      <c r="D12" s="92">
        <v>1.27</v>
      </c>
      <c r="E12" s="59">
        <v>1.5</v>
      </c>
      <c r="F12" s="83">
        <v>2</v>
      </c>
      <c r="G12" s="22">
        <f t="shared" si="1"/>
        <v>104532.20616999999</v>
      </c>
      <c r="H12" s="22">
        <f t="shared" si="0"/>
        <v>105926.425</v>
      </c>
      <c r="I12" s="22">
        <f t="shared" si="0"/>
        <v>108989.2</v>
      </c>
      <c r="J12" s="43">
        <f t="shared" si="2"/>
        <v>3020.8709999999996</v>
      </c>
      <c r="K12" s="44">
        <f t="shared" si="2"/>
        <v>3040.95</v>
      </c>
      <c r="L12" s="45">
        <f t="shared" si="2"/>
        <v>3084.6</v>
      </c>
      <c r="M12" s="43">
        <f t="shared" si="3"/>
        <v>3836.5061699999997</v>
      </c>
      <c r="N12" s="44">
        <f t="shared" si="3"/>
        <v>4561.4249999999993</v>
      </c>
      <c r="O12" s="45">
        <f t="shared" si="3"/>
        <v>6169.2</v>
      </c>
      <c r="P12" s="39"/>
      <c r="Q12" s="39" t="s">
        <v>66</v>
      </c>
      <c r="R12" s="39"/>
    </row>
    <row r="13" spans="1:18" x14ac:dyDescent="0.45">
      <c r="A13" s="9">
        <v>4</v>
      </c>
      <c r="B13" s="90">
        <v>43826</v>
      </c>
      <c r="C13" s="91">
        <v>1</v>
      </c>
      <c r="D13" s="92">
        <v>1.27</v>
      </c>
      <c r="E13" s="59">
        <v>1.5</v>
      </c>
      <c r="F13" s="83">
        <v>2</v>
      </c>
      <c r="G13" s="22">
        <f t="shared" si="1"/>
        <v>108514.88322507699</v>
      </c>
      <c r="H13" s="22">
        <f t="shared" si="0"/>
        <v>110693.11412500001</v>
      </c>
      <c r="I13" s="22">
        <f t="shared" si="0"/>
        <v>115528.552</v>
      </c>
      <c r="J13" s="43">
        <f t="shared" si="2"/>
        <v>3135.9661850999996</v>
      </c>
      <c r="K13" s="44">
        <f t="shared" si="2"/>
        <v>3177.7927500000001</v>
      </c>
      <c r="L13" s="45">
        <f t="shared" si="2"/>
        <v>3269.6759999999999</v>
      </c>
      <c r="M13" s="43">
        <f t="shared" si="3"/>
        <v>3982.6770550769997</v>
      </c>
      <c r="N13" s="44">
        <f t="shared" si="3"/>
        <v>4766.6891249999999</v>
      </c>
      <c r="O13" s="45">
        <f t="shared" si="3"/>
        <v>6539.3519999999999</v>
      </c>
      <c r="P13" s="39"/>
      <c r="Q13" s="39"/>
      <c r="R13" s="39"/>
    </row>
    <row r="14" spans="1:18" x14ac:dyDescent="0.45">
      <c r="A14" s="9">
        <v>5</v>
      </c>
      <c r="B14" s="90">
        <v>43833</v>
      </c>
      <c r="C14" s="91">
        <v>2</v>
      </c>
      <c r="D14" s="92">
        <v>1.27</v>
      </c>
      <c r="E14" s="59">
        <v>1.5</v>
      </c>
      <c r="F14" s="83">
        <v>2</v>
      </c>
      <c r="G14" s="22">
        <f t="shared" si="1"/>
        <v>112649.30027595242</v>
      </c>
      <c r="H14" s="22">
        <f t="shared" si="0"/>
        <v>115674.30426062501</v>
      </c>
      <c r="I14" s="22">
        <f t="shared" si="0"/>
        <v>122460.26512</v>
      </c>
      <c r="J14" s="43">
        <f t="shared" si="2"/>
        <v>3255.4464967523095</v>
      </c>
      <c r="K14" s="44">
        <f t="shared" si="2"/>
        <v>3320.7934237499999</v>
      </c>
      <c r="L14" s="45">
        <f t="shared" si="2"/>
        <v>3465.8565599999997</v>
      </c>
      <c r="M14" s="43">
        <f t="shared" si="3"/>
        <v>4134.4170508754332</v>
      </c>
      <c r="N14" s="44">
        <f t="shared" si="3"/>
        <v>4981.190135625</v>
      </c>
      <c r="O14" s="45">
        <f t="shared" si="3"/>
        <v>6931.7131199999994</v>
      </c>
      <c r="P14" s="39"/>
      <c r="Q14" s="39" t="s">
        <v>90</v>
      </c>
      <c r="R14" s="39"/>
    </row>
    <row r="15" spans="1:18" x14ac:dyDescent="0.45">
      <c r="A15" s="9">
        <v>6</v>
      </c>
      <c r="B15" s="90">
        <v>43843</v>
      </c>
      <c r="C15" s="91">
        <v>1</v>
      </c>
      <c r="D15" s="92">
        <v>1.27</v>
      </c>
      <c r="E15" s="59">
        <v>1.5</v>
      </c>
      <c r="F15" s="85">
        <v>2</v>
      </c>
      <c r="G15" s="22">
        <f t="shared" si="1"/>
        <v>116941.23861646622</v>
      </c>
      <c r="H15" s="22">
        <f t="shared" si="0"/>
        <v>120879.64795235313</v>
      </c>
      <c r="I15" s="22">
        <f t="shared" si="0"/>
        <v>129807.8810272</v>
      </c>
      <c r="J15" s="43">
        <f t="shared" si="2"/>
        <v>3379.4790082785726</v>
      </c>
      <c r="K15" s="44">
        <f t="shared" si="2"/>
        <v>3470.2291278187499</v>
      </c>
      <c r="L15" s="45">
        <f t="shared" si="2"/>
        <v>3673.8079535999996</v>
      </c>
      <c r="M15" s="43">
        <f t="shared" si="3"/>
        <v>4291.9383405137869</v>
      </c>
      <c r="N15" s="44">
        <f t="shared" si="3"/>
        <v>5205.3436917281251</v>
      </c>
      <c r="O15" s="45">
        <f t="shared" si="3"/>
        <v>7347.6159071999991</v>
      </c>
      <c r="P15" s="39"/>
      <c r="Q15" s="39"/>
      <c r="R15" s="39"/>
    </row>
    <row r="16" spans="1:18" x14ac:dyDescent="0.45">
      <c r="A16" s="9">
        <v>7</v>
      </c>
      <c r="B16" s="90">
        <v>43860</v>
      </c>
      <c r="C16" s="91">
        <v>2</v>
      </c>
      <c r="D16" s="92">
        <v>1.27</v>
      </c>
      <c r="E16" s="59">
        <v>1.5</v>
      </c>
      <c r="F16" s="83">
        <v>2</v>
      </c>
      <c r="G16" s="22">
        <f t="shared" si="1"/>
        <v>121396.69980775358</v>
      </c>
      <c r="H16" s="22">
        <f t="shared" si="0"/>
        <v>126319.23211020902</v>
      </c>
      <c r="I16" s="22">
        <f t="shared" si="0"/>
        <v>137596.353888832</v>
      </c>
      <c r="J16" s="43">
        <f t="shared" si="2"/>
        <v>3508.2371584939865</v>
      </c>
      <c r="K16" s="44">
        <f t="shared" si="2"/>
        <v>3626.3894385705939</v>
      </c>
      <c r="L16" s="45">
        <f t="shared" si="2"/>
        <v>3894.2364308159999</v>
      </c>
      <c r="M16" s="43">
        <f t="shared" si="3"/>
        <v>4455.4611912873634</v>
      </c>
      <c r="N16" s="44">
        <f t="shared" si="3"/>
        <v>5439.5841578558911</v>
      </c>
      <c r="O16" s="45">
        <f t="shared" si="3"/>
        <v>7788.4728616319999</v>
      </c>
      <c r="P16" s="39"/>
      <c r="Q16" s="39"/>
      <c r="R16" s="39"/>
    </row>
    <row r="17" spans="1:18" x14ac:dyDescent="0.45">
      <c r="A17" s="9">
        <v>8</v>
      </c>
      <c r="B17" s="90">
        <v>43887</v>
      </c>
      <c r="C17" s="91">
        <v>2</v>
      </c>
      <c r="D17" s="92">
        <v>-1</v>
      </c>
      <c r="E17" s="59">
        <v>-1</v>
      </c>
      <c r="F17" s="85">
        <v>-1</v>
      </c>
      <c r="G17" s="22">
        <f t="shared" si="1"/>
        <v>117754.79881352097</v>
      </c>
      <c r="H17" s="22">
        <f t="shared" si="0"/>
        <v>122529.65514690275</v>
      </c>
      <c r="I17" s="22">
        <f t="shared" si="0"/>
        <v>133468.46327216705</v>
      </c>
      <c r="J17" s="43">
        <f t="shared" si="2"/>
        <v>3641.9009942326074</v>
      </c>
      <c r="K17" s="44">
        <f t="shared" si="2"/>
        <v>3789.5769633062705</v>
      </c>
      <c r="L17" s="45">
        <f t="shared" si="2"/>
        <v>4127.8906166649604</v>
      </c>
      <c r="M17" s="43">
        <f t="shared" si="3"/>
        <v>-3641.9009942326074</v>
      </c>
      <c r="N17" s="44">
        <f t="shared" si="3"/>
        <v>-3789.5769633062705</v>
      </c>
      <c r="O17" s="45">
        <f t="shared" si="3"/>
        <v>-4127.8906166649604</v>
      </c>
      <c r="P17" s="39"/>
      <c r="Q17" s="39" t="s">
        <v>91</v>
      </c>
      <c r="R17" s="39"/>
    </row>
    <row r="18" spans="1:18" x14ac:dyDescent="0.45">
      <c r="A18" s="9">
        <v>9</v>
      </c>
      <c r="B18" s="90">
        <v>43955</v>
      </c>
      <c r="C18" s="91">
        <v>2</v>
      </c>
      <c r="D18" s="92">
        <v>1.27</v>
      </c>
      <c r="E18" s="59">
        <v>1.5</v>
      </c>
      <c r="F18" s="83">
        <v>2</v>
      </c>
      <c r="G18" s="22">
        <f t="shared" si="1"/>
        <v>122241.25664831612</v>
      </c>
      <c r="H18" s="22">
        <f t="shared" si="0"/>
        <v>128043.48962851337</v>
      </c>
      <c r="I18" s="22">
        <f t="shared" si="0"/>
        <v>141476.57106849708</v>
      </c>
      <c r="J18" s="43">
        <f>IF(G17="","",G17*0.03)</f>
        <v>3532.643964405629</v>
      </c>
      <c r="K18" s="44">
        <f t="shared" si="2"/>
        <v>3675.8896544070822</v>
      </c>
      <c r="L18" s="45">
        <f t="shared" si="2"/>
        <v>4004.0538981650116</v>
      </c>
      <c r="M18" s="43">
        <f t="shared" si="3"/>
        <v>4486.4578347951492</v>
      </c>
      <c r="N18" s="44">
        <f t="shared" si="3"/>
        <v>5513.8344816106237</v>
      </c>
      <c r="O18" s="45">
        <f t="shared" si="3"/>
        <v>8008.1077963300231</v>
      </c>
      <c r="P18" s="39"/>
      <c r="Q18" s="39"/>
      <c r="R18" s="39"/>
    </row>
    <row r="19" spans="1:18" x14ac:dyDescent="0.45">
      <c r="A19" s="9">
        <v>10</v>
      </c>
      <c r="B19" s="90">
        <v>43959</v>
      </c>
      <c r="C19" s="91">
        <v>1</v>
      </c>
      <c r="D19" s="92">
        <v>1.27</v>
      </c>
      <c r="E19" s="59">
        <v>1.5</v>
      </c>
      <c r="F19" s="85">
        <v>2</v>
      </c>
      <c r="G19" s="22">
        <f t="shared" si="1"/>
        <v>126898.64852661696</v>
      </c>
      <c r="H19" s="22">
        <f t="shared" si="0"/>
        <v>133805.44666179648</v>
      </c>
      <c r="I19" s="22">
        <f t="shared" si="0"/>
        <v>149965.16533260691</v>
      </c>
      <c r="J19" s="43">
        <f t="shared" si="2"/>
        <v>3667.2376994494834</v>
      </c>
      <c r="K19" s="44">
        <f t="shared" si="2"/>
        <v>3841.3046888554009</v>
      </c>
      <c r="L19" s="45">
        <f t="shared" si="2"/>
        <v>4244.2971320549123</v>
      </c>
      <c r="M19" s="43">
        <f t="shared" si="3"/>
        <v>4657.3918783008439</v>
      </c>
      <c r="N19" s="44">
        <f t="shared" si="3"/>
        <v>5761.9570332831008</v>
      </c>
      <c r="O19" s="45">
        <f t="shared" si="3"/>
        <v>8488.5942641098245</v>
      </c>
      <c r="P19" s="39"/>
      <c r="Q19" s="39" t="s">
        <v>92</v>
      </c>
      <c r="R19" s="39"/>
    </row>
    <row r="20" spans="1:18" x14ac:dyDescent="0.45">
      <c r="A20" s="9">
        <v>11</v>
      </c>
      <c r="B20" s="5"/>
      <c r="C20" s="46"/>
      <c r="D20" s="56"/>
      <c r="E20" s="57"/>
      <c r="F20" s="58"/>
      <c r="G20" s="22" t="str">
        <f t="shared" si="1"/>
        <v/>
      </c>
      <c r="H20" s="22" t="str">
        <f t="shared" si="0"/>
        <v/>
      </c>
      <c r="I20" s="22" t="str">
        <f t="shared" si="0"/>
        <v/>
      </c>
      <c r="J20" s="43">
        <f t="shared" si="2"/>
        <v>3806.9594557985088</v>
      </c>
      <c r="K20" s="44">
        <f t="shared" si="2"/>
        <v>4014.1633998538941</v>
      </c>
      <c r="L20" s="45">
        <f t="shared" si="2"/>
        <v>4498.9549599782067</v>
      </c>
      <c r="M20" s="43" t="str">
        <f t="shared" si="3"/>
        <v/>
      </c>
      <c r="N20" s="44" t="str">
        <f t="shared" si="3"/>
        <v/>
      </c>
      <c r="O20" s="45" t="str">
        <f t="shared" si="3"/>
        <v/>
      </c>
      <c r="P20" s="39"/>
      <c r="R20" s="39"/>
    </row>
    <row r="21" spans="1:18" x14ac:dyDescent="0.45">
      <c r="A21" s="9">
        <v>12</v>
      </c>
      <c r="B21" s="5"/>
      <c r="C21" s="46"/>
      <c r="D21" s="56"/>
      <c r="E21" s="57"/>
      <c r="F21" s="58"/>
      <c r="G21" s="22" t="str">
        <f t="shared" si="1"/>
        <v/>
      </c>
      <c r="H21" s="22" t="str">
        <f t="shared" si="0"/>
        <v/>
      </c>
      <c r="I21" s="22" t="str">
        <f t="shared" si="0"/>
        <v/>
      </c>
      <c r="J21" s="43" t="str">
        <f t="shared" si="2"/>
        <v/>
      </c>
      <c r="K21" s="44" t="str">
        <f t="shared" si="2"/>
        <v/>
      </c>
      <c r="L21" s="45" t="str">
        <f t="shared" si="2"/>
        <v/>
      </c>
      <c r="M21" s="43" t="str">
        <f t="shared" si="3"/>
        <v/>
      </c>
      <c r="N21" s="44" t="str">
        <f t="shared" si="3"/>
        <v/>
      </c>
      <c r="O21" s="45" t="str">
        <f t="shared" si="3"/>
        <v/>
      </c>
      <c r="P21" s="39"/>
      <c r="Q21" s="94" t="s">
        <v>87</v>
      </c>
      <c r="R21" s="39"/>
    </row>
    <row r="22" spans="1:18" x14ac:dyDescent="0.45">
      <c r="A22" s="9">
        <v>13</v>
      </c>
      <c r="B22" s="5"/>
      <c r="C22" s="46"/>
      <c r="D22" s="56"/>
      <c r="E22" s="57"/>
      <c r="F22" s="58"/>
      <c r="G22" s="22" t="str">
        <f t="shared" si="1"/>
        <v/>
      </c>
      <c r="H22" s="22" t="str">
        <f t="shared" si="0"/>
        <v/>
      </c>
      <c r="I22" s="22" t="str">
        <f t="shared" si="0"/>
        <v/>
      </c>
      <c r="J22" s="43" t="str">
        <f t="shared" si="2"/>
        <v/>
      </c>
      <c r="K22" s="44" t="str">
        <f t="shared" si="2"/>
        <v/>
      </c>
      <c r="L22" s="45" t="str">
        <f t="shared" si="2"/>
        <v/>
      </c>
      <c r="M22" s="43" t="str">
        <f t="shared" si="3"/>
        <v/>
      </c>
      <c r="N22" s="44" t="str">
        <f t="shared" si="3"/>
        <v/>
      </c>
      <c r="O22" s="45" t="str">
        <f t="shared" si="3"/>
        <v/>
      </c>
      <c r="P22" s="39"/>
      <c r="Q22" s="94" t="s">
        <v>93</v>
      </c>
      <c r="R22" s="39"/>
    </row>
    <row r="23" spans="1:18" x14ac:dyDescent="0.45">
      <c r="A23" s="9">
        <v>14</v>
      </c>
      <c r="B23" s="5"/>
      <c r="C23" s="46"/>
      <c r="D23" s="56"/>
      <c r="E23" s="57"/>
      <c r="F23" s="58"/>
      <c r="G23" s="22" t="str">
        <f t="shared" si="1"/>
        <v/>
      </c>
      <c r="H23" s="22" t="str">
        <f t="shared" si="0"/>
        <v/>
      </c>
      <c r="I23" s="22" t="str">
        <f t="shared" si="0"/>
        <v/>
      </c>
      <c r="J23" s="43" t="str">
        <f t="shared" si="2"/>
        <v/>
      </c>
      <c r="K23" s="44" t="str">
        <f t="shared" si="2"/>
        <v/>
      </c>
      <c r="L23" s="45" t="str">
        <f t="shared" si="2"/>
        <v/>
      </c>
      <c r="M23" s="43" t="str">
        <f t="shared" si="3"/>
        <v/>
      </c>
      <c r="N23" s="44" t="str">
        <f t="shared" si="3"/>
        <v/>
      </c>
      <c r="O23" s="45" t="str">
        <f t="shared" si="3"/>
        <v/>
      </c>
      <c r="P23" s="39"/>
      <c r="Q23" s="94" t="s">
        <v>88</v>
      </c>
      <c r="R23" s="39"/>
    </row>
    <row r="24" spans="1:18" x14ac:dyDescent="0.45">
      <c r="A24" s="9">
        <v>15</v>
      </c>
      <c r="B24" s="5"/>
      <c r="C24" s="46"/>
      <c r="D24" s="56"/>
      <c r="E24" s="57"/>
      <c r="F24" s="79"/>
      <c r="G24" s="22" t="str">
        <f t="shared" si="1"/>
        <v/>
      </c>
      <c r="H24" s="22" t="str">
        <f t="shared" si="0"/>
        <v/>
      </c>
      <c r="I24" s="22" t="str">
        <f t="shared" si="0"/>
        <v/>
      </c>
      <c r="J24" s="43" t="str">
        <f t="shared" si="2"/>
        <v/>
      </c>
      <c r="K24" s="44" t="str">
        <f t="shared" si="2"/>
        <v/>
      </c>
      <c r="L24" s="45" t="str">
        <f t="shared" si="2"/>
        <v/>
      </c>
      <c r="M24" s="43" t="str">
        <f t="shared" si="3"/>
        <v/>
      </c>
      <c r="N24" s="44" t="str">
        <f t="shared" si="3"/>
        <v/>
      </c>
      <c r="O24" s="45" t="str">
        <f t="shared" si="3"/>
        <v/>
      </c>
      <c r="P24" s="39"/>
      <c r="Q24" s="39"/>
      <c r="R24" s="39"/>
    </row>
    <row r="25" spans="1:18" x14ac:dyDescent="0.45">
      <c r="A25" s="9">
        <v>16</v>
      </c>
      <c r="B25" s="5"/>
      <c r="C25" s="46"/>
      <c r="D25" s="56"/>
      <c r="E25" s="57"/>
      <c r="F25" s="58"/>
      <c r="G25" s="22" t="str">
        <f t="shared" si="1"/>
        <v/>
      </c>
      <c r="H25" s="22" t="str">
        <f t="shared" si="0"/>
        <v/>
      </c>
      <c r="I25" s="22" t="str">
        <f t="shared" si="0"/>
        <v/>
      </c>
      <c r="J25" s="43" t="str">
        <f t="shared" si="2"/>
        <v/>
      </c>
      <c r="K25" s="44" t="str">
        <f t="shared" si="2"/>
        <v/>
      </c>
      <c r="L25" s="45" t="str">
        <f t="shared" si="2"/>
        <v/>
      </c>
      <c r="M25" s="43" t="str">
        <f t="shared" si="3"/>
        <v/>
      </c>
      <c r="N25" s="44" t="str">
        <f t="shared" si="3"/>
        <v/>
      </c>
      <c r="O25" s="45" t="str">
        <f t="shared" si="3"/>
        <v/>
      </c>
      <c r="P25" s="39"/>
      <c r="Q25" s="39"/>
      <c r="R25" s="39"/>
    </row>
    <row r="26" spans="1:18" x14ac:dyDescent="0.45">
      <c r="A26" s="9">
        <v>17</v>
      </c>
      <c r="B26" s="5"/>
      <c r="C26" s="46"/>
      <c r="D26" s="56"/>
      <c r="E26" s="57"/>
      <c r="F26" s="58"/>
      <c r="G26" s="22" t="str">
        <f t="shared" si="1"/>
        <v/>
      </c>
      <c r="H26" s="22" t="str">
        <f t="shared" si="1"/>
        <v/>
      </c>
      <c r="I26" s="22" t="str">
        <f t="shared" si="1"/>
        <v/>
      </c>
      <c r="J26" s="43" t="str">
        <f t="shared" si="2"/>
        <v/>
      </c>
      <c r="K26" s="44" t="str">
        <f t="shared" si="2"/>
        <v/>
      </c>
      <c r="L26" s="45" t="str">
        <f t="shared" si="2"/>
        <v/>
      </c>
      <c r="M26" s="43" t="str">
        <f t="shared" si="3"/>
        <v/>
      </c>
      <c r="N26" s="44" t="str">
        <f t="shared" si="3"/>
        <v/>
      </c>
      <c r="O26" s="45" t="str">
        <f t="shared" si="3"/>
        <v/>
      </c>
      <c r="P26" s="39"/>
      <c r="Q26" s="39"/>
      <c r="R26" s="39"/>
    </row>
    <row r="27" spans="1:18" x14ac:dyDescent="0.45">
      <c r="A27" s="9">
        <v>18</v>
      </c>
      <c r="B27" s="5"/>
      <c r="C27" s="46"/>
      <c r="D27" s="56"/>
      <c r="E27" s="57"/>
      <c r="F27" s="58"/>
      <c r="G27" s="22" t="str">
        <f t="shared" ref="G27:I42" si="4">IF(D27="","",G26+M27)</f>
        <v/>
      </c>
      <c r="H27" s="22" t="str">
        <f t="shared" si="4"/>
        <v/>
      </c>
      <c r="I27" s="22" t="str">
        <f t="shared" si="4"/>
        <v/>
      </c>
      <c r="J27" s="43" t="str">
        <f t="shared" ref="J27:L59" si="5">IF(G26="","",G26*0.03)</f>
        <v/>
      </c>
      <c r="K27" s="44" t="str">
        <f t="shared" si="5"/>
        <v/>
      </c>
      <c r="L27" s="45" t="str">
        <f t="shared" si="5"/>
        <v/>
      </c>
      <c r="M27" s="43" t="str">
        <f t="shared" ref="M27:O59" si="6">IF(D27="","",J27*D27)</f>
        <v/>
      </c>
      <c r="N27" s="44" t="str">
        <f t="shared" si="6"/>
        <v/>
      </c>
      <c r="O27" s="45" t="str">
        <f t="shared" si="6"/>
        <v/>
      </c>
      <c r="P27" s="39"/>
      <c r="Q27" s="39"/>
      <c r="R27" s="39"/>
    </row>
    <row r="28" spans="1:18" x14ac:dyDescent="0.45">
      <c r="A28" s="9">
        <v>19</v>
      </c>
      <c r="B28" s="5"/>
      <c r="C28" s="46"/>
      <c r="D28" s="56"/>
      <c r="E28" s="57"/>
      <c r="F28" s="58"/>
      <c r="G28" s="22" t="str">
        <f t="shared" si="4"/>
        <v/>
      </c>
      <c r="H28" s="22" t="str">
        <f t="shared" si="4"/>
        <v/>
      </c>
      <c r="I28" s="22" t="str">
        <f t="shared" si="4"/>
        <v/>
      </c>
      <c r="J28" s="43" t="str">
        <f t="shared" si="5"/>
        <v/>
      </c>
      <c r="K28" s="44" t="str">
        <f t="shared" si="5"/>
        <v/>
      </c>
      <c r="L28" s="45" t="str">
        <f t="shared" si="5"/>
        <v/>
      </c>
      <c r="M28" s="43" t="str">
        <f t="shared" si="6"/>
        <v/>
      </c>
      <c r="N28" s="44" t="str">
        <f t="shared" si="6"/>
        <v/>
      </c>
      <c r="O28" s="45" t="str">
        <f t="shared" si="6"/>
        <v/>
      </c>
      <c r="P28" s="39"/>
      <c r="Q28" s="39"/>
      <c r="R28" s="39"/>
    </row>
    <row r="29" spans="1:18" x14ac:dyDescent="0.45">
      <c r="A29" s="9">
        <v>20</v>
      </c>
      <c r="B29" s="5"/>
      <c r="C29" s="46"/>
      <c r="D29" s="56"/>
      <c r="E29" s="57"/>
      <c r="F29" s="58"/>
      <c r="G29" s="22" t="str">
        <f t="shared" si="4"/>
        <v/>
      </c>
      <c r="H29" s="22" t="str">
        <f t="shared" si="4"/>
        <v/>
      </c>
      <c r="I29" s="22" t="str">
        <f t="shared" si="4"/>
        <v/>
      </c>
      <c r="J29" s="43" t="str">
        <f t="shared" si="5"/>
        <v/>
      </c>
      <c r="K29" s="44" t="str">
        <f t="shared" si="5"/>
        <v/>
      </c>
      <c r="L29" s="45" t="str">
        <f t="shared" si="5"/>
        <v/>
      </c>
      <c r="M29" s="43" t="str">
        <f t="shared" si="6"/>
        <v/>
      </c>
      <c r="N29" s="44" t="str">
        <f t="shared" si="6"/>
        <v/>
      </c>
      <c r="O29" s="45" t="str">
        <f t="shared" si="6"/>
        <v/>
      </c>
      <c r="P29" s="39"/>
      <c r="Q29" s="39"/>
      <c r="R29" s="39"/>
    </row>
    <row r="30" spans="1:18" x14ac:dyDescent="0.45">
      <c r="A30" s="9">
        <v>21</v>
      </c>
      <c r="B30" s="5"/>
      <c r="C30" s="46"/>
      <c r="D30" s="56"/>
      <c r="E30" s="57"/>
      <c r="F30" s="79"/>
      <c r="G30" s="22" t="str">
        <f t="shared" si="4"/>
        <v/>
      </c>
      <c r="H30" s="22" t="str">
        <f t="shared" si="4"/>
        <v/>
      </c>
      <c r="I30" s="22" t="str">
        <f t="shared" si="4"/>
        <v/>
      </c>
      <c r="J30" s="43" t="str">
        <f t="shared" si="5"/>
        <v/>
      </c>
      <c r="K30" s="44" t="str">
        <f t="shared" si="5"/>
        <v/>
      </c>
      <c r="L30" s="45" t="str">
        <f t="shared" si="5"/>
        <v/>
      </c>
      <c r="M30" s="43" t="str">
        <f t="shared" si="6"/>
        <v/>
      </c>
      <c r="N30" s="44" t="str">
        <f t="shared" si="6"/>
        <v/>
      </c>
      <c r="O30" s="45" t="str">
        <f t="shared" si="6"/>
        <v/>
      </c>
      <c r="P30" s="39"/>
      <c r="Q30" s="39"/>
      <c r="R30" s="39"/>
    </row>
    <row r="31" spans="1:18" x14ac:dyDescent="0.45">
      <c r="A31" s="9">
        <v>22</v>
      </c>
      <c r="B31" s="5"/>
      <c r="C31" s="46"/>
      <c r="D31" s="56"/>
      <c r="E31" s="57"/>
      <c r="F31" s="79"/>
      <c r="G31" s="22" t="str">
        <f t="shared" si="4"/>
        <v/>
      </c>
      <c r="H31" s="22" t="str">
        <f t="shared" si="4"/>
        <v/>
      </c>
      <c r="I31" s="22" t="str">
        <f t="shared" si="4"/>
        <v/>
      </c>
      <c r="J31" s="43" t="str">
        <f t="shared" si="5"/>
        <v/>
      </c>
      <c r="K31" s="44" t="str">
        <f t="shared" si="5"/>
        <v/>
      </c>
      <c r="L31" s="45" t="str">
        <f t="shared" si="5"/>
        <v/>
      </c>
      <c r="M31" s="43" t="str">
        <f t="shared" si="6"/>
        <v/>
      </c>
      <c r="N31" s="44" t="str">
        <f t="shared" si="6"/>
        <v/>
      </c>
      <c r="O31" s="45" t="str">
        <f t="shared" si="6"/>
        <v/>
      </c>
      <c r="P31" s="39"/>
      <c r="Q31" s="39"/>
      <c r="R31" s="39"/>
    </row>
    <row r="32" spans="1:18" x14ac:dyDescent="0.45">
      <c r="A32" s="9">
        <v>23</v>
      </c>
      <c r="B32" s="5"/>
      <c r="C32" s="46"/>
      <c r="D32" s="56"/>
      <c r="E32" s="57"/>
      <c r="F32" s="58"/>
      <c r="G32" s="22" t="str">
        <f t="shared" si="4"/>
        <v/>
      </c>
      <c r="H32" s="22" t="str">
        <f t="shared" si="4"/>
        <v/>
      </c>
      <c r="I32" s="22" t="str">
        <f t="shared" si="4"/>
        <v/>
      </c>
      <c r="J32" s="43" t="str">
        <f t="shared" si="5"/>
        <v/>
      </c>
      <c r="K32" s="44" t="str">
        <f t="shared" si="5"/>
        <v/>
      </c>
      <c r="L32" s="45" t="str">
        <f t="shared" si="5"/>
        <v/>
      </c>
      <c r="M32" s="43" t="str">
        <f t="shared" si="6"/>
        <v/>
      </c>
      <c r="N32" s="44" t="str">
        <f t="shared" si="6"/>
        <v/>
      </c>
      <c r="O32" s="45" t="str">
        <f t="shared" si="6"/>
        <v/>
      </c>
      <c r="P32" s="39"/>
      <c r="Q32" s="39"/>
      <c r="R32" s="39"/>
    </row>
    <row r="33" spans="1:18" x14ac:dyDescent="0.45">
      <c r="A33" s="9">
        <v>24</v>
      </c>
      <c r="B33" s="5"/>
      <c r="C33" s="46"/>
      <c r="D33" s="56"/>
      <c r="E33" s="57"/>
      <c r="F33" s="58"/>
      <c r="G33" s="22" t="str">
        <f t="shared" si="4"/>
        <v/>
      </c>
      <c r="H33" s="22" t="str">
        <f t="shared" si="4"/>
        <v/>
      </c>
      <c r="I33" s="22" t="str">
        <f t="shared" si="4"/>
        <v/>
      </c>
      <c r="J33" s="43" t="str">
        <f t="shared" si="5"/>
        <v/>
      </c>
      <c r="K33" s="44" t="str">
        <f t="shared" si="5"/>
        <v/>
      </c>
      <c r="L33" s="45" t="str">
        <f t="shared" si="5"/>
        <v/>
      </c>
      <c r="M33" s="43" t="str">
        <f t="shared" si="6"/>
        <v/>
      </c>
      <c r="N33" s="44" t="str">
        <f t="shared" si="6"/>
        <v/>
      </c>
      <c r="O33" s="45" t="str">
        <f t="shared" si="6"/>
        <v/>
      </c>
      <c r="P33" s="39"/>
      <c r="Q33" s="39"/>
      <c r="R33" s="39"/>
    </row>
    <row r="34" spans="1:18" x14ac:dyDescent="0.45">
      <c r="A34" s="9">
        <v>25</v>
      </c>
      <c r="B34" s="5"/>
      <c r="C34" s="46"/>
      <c r="D34" s="56"/>
      <c r="E34" s="57"/>
      <c r="F34" s="58"/>
      <c r="G34" s="22" t="str">
        <f t="shared" si="4"/>
        <v/>
      </c>
      <c r="H34" s="22" t="str">
        <f t="shared" si="4"/>
        <v/>
      </c>
      <c r="I34" s="22" t="str">
        <f t="shared" si="4"/>
        <v/>
      </c>
      <c r="J34" s="43" t="str">
        <f t="shared" si="5"/>
        <v/>
      </c>
      <c r="K34" s="44" t="str">
        <f t="shared" si="5"/>
        <v/>
      </c>
      <c r="L34" s="45" t="str">
        <f t="shared" si="5"/>
        <v/>
      </c>
      <c r="M34" s="43" t="str">
        <f t="shared" si="6"/>
        <v/>
      </c>
      <c r="N34" s="44" t="str">
        <f t="shared" si="6"/>
        <v/>
      </c>
      <c r="O34" s="45" t="str">
        <f t="shared" si="6"/>
        <v/>
      </c>
      <c r="P34" s="39"/>
      <c r="Q34" s="39"/>
      <c r="R34" s="39"/>
    </row>
    <row r="35" spans="1:18" x14ac:dyDescent="0.45">
      <c r="A35" s="9">
        <v>26</v>
      </c>
      <c r="B35" s="5"/>
      <c r="C35" s="46"/>
      <c r="D35" s="56"/>
      <c r="E35" s="57"/>
      <c r="F35" s="79"/>
      <c r="G35" s="22" t="str">
        <f t="shared" si="4"/>
        <v/>
      </c>
      <c r="H35" s="22" t="str">
        <f t="shared" si="4"/>
        <v/>
      </c>
      <c r="I35" s="22" t="str">
        <f t="shared" si="4"/>
        <v/>
      </c>
      <c r="J35" s="43" t="str">
        <f t="shared" si="5"/>
        <v/>
      </c>
      <c r="K35" s="44" t="str">
        <f t="shared" si="5"/>
        <v/>
      </c>
      <c r="L35" s="45" t="str">
        <f t="shared" si="5"/>
        <v/>
      </c>
      <c r="M35" s="43" t="str">
        <f t="shared" si="6"/>
        <v/>
      </c>
      <c r="N35" s="44" t="str">
        <f t="shared" si="6"/>
        <v/>
      </c>
      <c r="O35" s="45" t="str">
        <f t="shared" si="6"/>
        <v/>
      </c>
      <c r="P35" s="39"/>
      <c r="Q35" s="39"/>
      <c r="R35" s="39"/>
    </row>
    <row r="36" spans="1:18" x14ac:dyDescent="0.45">
      <c r="A36" s="9">
        <v>27</v>
      </c>
      <c r="B36" s="5"/>
      <c r="C36" s="46"/>
      <c r="D36" s="56"/>
      <c r="E36" s="57"/>
      <c r="F36" s="79"/>
      <c r="G36" s="22" t="str">
        <f t="shared" si="4"/>
        <v/>
      </c>
      <c r="H36" s="22" t="str">
        <f t="shared" si="4"/>
        <v/>
      </c>
      <c r="I36" s="22" t="str">
        <f t="shared" si="4"/>
        <v/>
      </c>
      <c r="J36" s="43" t="str">
        <f t="shared" si="5"/>
        <v/>
      </c>
      <c r="K36" s="44" t="str">
        <f t="shared" si="5"/>
        <v/>
      </c>
      <c r="L36" s="45" t="str">
        <f t="shared" si="5"/>
        <v/>
      </c>
      <c r="M36" s="43" t="str">
        <f t="shared" si="6"/>
        <v/>
      </c>
      <c r="N36" s="44" t="str">
        <f t="shared" si="6"/>
        <v/>
      </c>
      <c r="O36" s="45" t="str">
        <f t="shared" si="6"/>
        <v/>
      </c>
      <c r="P36" s="39"/>
      <c r="Q36" s="39"/>
      <c r="R36" s="39"/>
    </row>
    <row r="37" spans="1:18" x14ac:dyDescent="0.45">
      <c r="A37" s="9">
        <v>28</v>
      </c>
      <c r="B37" s="5"/>
      <c r="C37" s="46"/>
      <c r="D37" s="56"/>
      <c r="E37" s="57"/>
      <c r="F37" s="58"/>
      <c r="G37" s="22" t="str">
        <f t="shared" si="4"/>
        <v/>
      </c>
      <c r="H37" s="22" t="str">
        <f t="shared" si="4"/>
        <v/>
      </c>
      <c r="I37" s="22" t="str">
        <f t="shared" si="4"/>
        <v/>
      </c>
      <c r="J37" s="43" t="str">
        <f t="shared" si="5"/>
        <v/>
      </c>
      <c r="K37" s="44" t="str">
        <f t="shared" si="5"/>
        <v/>
      </c>
      <c r="L37" s="45" t="str">
        <f t="shared" si="5"/>
        <v/>
      </c>
      <c r="M37" s="43" t="str">
        <f t="shared" si="6"/>
        <v/>
      </c>
      <c r="N37" s="44" t="str">
        <f t="shared" si="6"/>
        <v/>
      </c>
      <c r="O37" s="45" t="str">
        <f t="shared" si="6"/>
        <v/>
      </c>
      <c r="P37" s="39"/>
      <c r="Q37" s="39"/>
      <c r="R37" s="39"/>
    </row>
    <row r="38" spans="1:18" x14ac:dyDescent="0.45">
      <c r="A38" s="9">
        <v>29</v>
      </c>
      <c r="B38" s="5"/>
      <c r="C38" s="46"/>
      <c r="D38" s="56"/>
      <c r="E38" s="57"/>
      <c r="F38" s="58"/>
      <c r="G38" s="22" t="str">
        <f t="shared" si="4"/>
        <v/>
      </c>
      <c r="H38" s="22" t="str">
        <f t="shared" si="4"/>
        <v/>
      </c>
      <c r="I38" s="22" t="str">
        <f t="shared" si="4"/>
        <v/>
      </c>
      <c r="J38" s="43" t="str">
        <f t="shared" si="5"/>
        <v/>
      </c>
      <c r="K38" s="44" t="str">
        <f t="shared" si="5"/>
        <v/>
      </c>
      <c r="L38" s="45" t="str">
        <f t="shared" si="5"/>
        <v/>
      </c>
      <c r="M38" s="43" t="str">
        <f t="shared" si="6"/>
        <v/>
      </c>
      <c r="N38" s="44" t="str">
        <f t="shared" si="6"/>
        <v/>
      </c>
      <c r="O38" s="45" t="str">
        <f t="shared" si="6"/>
        <v/>
      </c>
      <c r="P38" s="39"/>
      <c r="Q38" s="39"/>
      <c r="R38" s="39"/>
    </row>
    <row r="39" spans="1:18" x14ac:dyDescent="0.45">
      <c r="A39" s="9">
        <v>30</v>
      </c>
      <c r="B39" s="5"/>
      <c r="C39" s="46"/>
      <c r="D39" s="56"/>
      <c r="E39" s="57"/>
      <c r="F39" s="58"/>
      <c r="G39" s="22" t="str">
        <f t="shared" si="4"/>
        <v/>
      </c>
      <c r="H39" s="22" t="str">
        <f t="shared" si="4"/>
        <v/>
      </c>
      <c r="I39" s="22" t="str">
        <f t="shared" si="4"/>
        <v/>
      </c>
      <c r="J39" s="43" t="str">
        <f t="shared" si="5"/>
        <v/>
      </c>
      <c r="K39" s="44" t="str">
        <f t="shared" si="5"/>
        <v/>
      </c>
      <c r="L39" s="45" t="str">
        <f t="shared" si="5"/>
        <v/>
      </c>
      <c r="M39" s="43" t="str">
        <f t="shared" si="6"/>
        <v/>
      </c>
      <c r="N39" s="44" t="str">
        <f t="shared" si="6"/>
        <v/>
      </c>
      <c r="O39" s="45" t="str">
        <f t="shared" si="6"/>
        <v/>
      </c>
      <c r="P39" s="39"/>
      <c r="Q39" s="39"/>
      <c r="R39" s="39"/>
    </row>
    <row r="40" spans="1:18" x14ac:dyDescent="0.45">
      <c r="A40" s="9">
        <v>31</v>
      </c>
      <c r="B40" s="5"/>
      <c r="C40" s="46"/>
      <c r="D40" s="56"/>
      <c r="E40" s="59"/>
      <c r="F40" s="58"/>
      <c r="G40" s="22" t="str">
        <f t="shared" si="4"/>
        <v/>
      </c>
      <c r="H40" s="22" t="str">
        <f t="shared" si="4"/>
        <v/>
      </c>
      <c r="I40" s="22" t="str">
        <f t="shared" si="4"/>
        <v/>
      </c>
      <c r="J40" s="43" t="str">
        <f t="shared" si="5"/>
        <v/>
      </c>
      <c r="K40" s="44" t="str">
        <f t="shared" si="5"/>
        <v/>
      </c>
      <c r="L40" s="45" t="str">
        <f t="shared" si="5"/>
        <v/>
      </c>
      <c r="M40" s="43" t="str">
        <f t="shared" si="6"/>
        <v/>
      </c>
      <c r="N40" s="44" t="str">
        <f t="shared" si="6"/>
        <v/>
      </c>
      <c r="O40" s="45" t="str">
        <f t="shared" si="6"/>
        <v/>
      </c>
      <c r="P40" s="39"/>
      <c r="Q40" s="39"/>
      <c r="R40" s="39"/>
    </row>
    <row r="41" spans="1:18" x14ac:dyDescent="0.45">
      <c r="A41" s="9">
        <v>32</v>
      </c>
      <c r="B41" s="5"/>
      <c r="C41" s="46"/>
      <c r="D41" s="56"/>
      <c r="E41" s="59"/>
      <c r="F41" s="58"/>
      <c r="G41" s="22" t="str">
        <f t="shared" si="4"/>
        <v/>
      </c>
      <c r="H41" s="22" t="str">
        <f t="shared" si="4"/>
        <v/>
      </c>
      <c r="I41" s="22" t="str">
        <f t="shared" si="4"/>
        <v/>
      </c>
      <c r="J41" s="43" t="str">
        <f t="shared" si="5"/>
        <v/>
      </c>
      <c r="K41" s="44" t="str">
        <f t="shared" si="5"/>
        <v/>
      </c>
      <c r="L41" s="45" t="str">
        <f t="shared" si="5"/>
        <v/>
      </c>
      <c r="M41" s="43" t="str">
        <f t="shared" si="6"/>
        <v/>
      </c>
      <c r="N41" s="44" t="str">
        <f t="shared" si="6"/>
        <v/>
      </c>
      <c r="O41" s="45" t="str">
        <f t="shared" si="6"/>
        <v/>
      </c>
      <c r="P41" s="39"/>
      <c r="Q41" s="39"/>
      <c r="R41" s="39"/>
    </row>
    <row r="42" spans="1:18" x14ac:dyDescent="0.45">
      <c r="A42" s="9">
        <v>33</v>
      </c>
      <c r="B42" s="5"/>
      <c r="C42" s="46"/>
      <c r="D42" s="56"/>
      <c r="E42" s="59"/>
      <c r="F42" s="79"/>
      <c r="G42" s="22" t="str">
        <f t="shared" si="4"/>
        <v/>
      </c>
      <c r="H42" s="22" t="str">
        <f t="shared" si="4"/>
        <v/>
      </c>
      <c r="I42" s="22" t="str">
        <f t="shared" si="4"/>
        <v/>
      </c>
      <c r="J42" s="43" t="str">
        <f t="shared" si="5"/>
        <v/>
      </c>
      <c r="K42" s="44" t="str">
        <f t="shared" si="5"/>
        <v/>
      </c>
      <c r="L42" s="45" t="str">
        <f t="shared" si="5"/>
        <v/>
      </c>
      <c r="M42" s="43" t="str">
        <f t="shared" si="6"/>
        <v/>
      </c>
      <c r="N42" s="44" t="str">
        <f t="shared" si="6"/>
        <v/>
      </c>
      <c r="O42" s="45" t="str">
        <f t="shared" si="6"/>
        <v/>
      </c>
      <c r="P42" s="39"/>
      <c r="Q42" s="39"/>
      <c r="R42" s="39"/>
    </row>
    <row r="43" spans="1:18" x14ac:dyDescent="0.45">
      <c r="A43" s="9">
        <v>34</v>
      </c>
      <c r="B43" s="5"/>
      <c r="C43" s="46"/>
      <c r="D43" s="56"/>
      <c r="E43" s="59"/>
      <c r="F43" s="79"/>
      <c r="G43" s="22" t="str">
        <f t="shared" ref="G43:I58" si="7">IF(D43="","",G42+M43)</f>
        <v/>
      </c>
      <c r="H43" s="22" t="str">
        <f t="shared" si="7"/>
        <v/>
      </c>
      <c r="I43" s="22" t="str">
        <f t="shared" si="7"/>
        <v/>
      </c>
      <c r="J43" s="43" t="str">
        <f t="shared" si="5"/>
        <v/>
      </c>
      <c r="K43" s="44" t="str">
        <f t="shared" si="5"/>
        <v/>
      </c>
      <c r="L43" s="45" t="str">
        <f t="shared" si="5"/>
        <v/>
      </c>
      <c r="M43" s="43" t="str">
        <f>IF(D43="","",J43*D43)</f>
        <v/>
      </c>
      <c r="N43" s="44" t="str">
        <f t="shared" si="6"/>
        <v/>
      </c>
      <c r="O43" s="45" t="str">
        <f t="shared" si="6"/>
        <v/>
      </c>
      <c r="P43" s="39"/>
      <c r="Q43" s="39"/>
      <c r="R43" s="39"/>
    </row>
    <row r="44" spans="1:18" x14ac:dyDescent="0.45">
      <c r="A44" s="3">
        <v>35</v>
      </c>
      <c r="B44" s="5"/>
      <c r="C44" s="46"/>
      <c r="D44" s="56"/>
      <c r="E44" s="59"/>
      <c r="F44" s="58"/>
      <c r="G44" s="22" t="str">
        <f>IF(D44="","",G43+M44)</f>
        <v/>
      </c>
      <c r="H44" s="22" t="str">
        <f t="shared" si="7"/>
        <v/>
      </c>
      <c r="I44" s="22" t="str">
        <f t="shared" si="7"/>
        <v/>
      </c>
      <c r="J44" s="43" t="str">
        <f t="shared" si="5"/>
        <v/>
      </c>
      <c r="K44" s="44" t="str">
        <f t="shared" si="5"/>
        <v/>
      </c>
      <c r="L44" s="45" t="str">
        <f t="shared" si="5"/>
        <v/>
      </c>
      <c r="M44" s="43" t="str">
        <f t="shared" si="6"/>
        <v/>
      </c>
      <c r="N44" s="44" t="str">
        <f t="shared" si="6"/>
        <v/>
      </c>
      <c r="O44" s="45" t="str">
        <f t="shared" si="6"/>
        <v/>
      </c>
    </row>
    <row r="45" spans="1:18" x14ac:dyDescent="0.45">
      <c r="A45" s="9">
        <v>36</v>
      </c>
      <c r="B45" s="5"/>
      <c r="C45" s="46"/>
      <c r="D45" s="56"/>
      <c r="E45" s="59"/>
      <c r="F45" s="58"/>
      <c r="G45" s="22" t="str">
        <f t="shared" ref="G45:I59" si="8">IF(D45="","",G44+M45)</f>
        <v/>
      </c>
      <c r="H45" s="22" t="str">
        <f t="shared" si="7"/>
        <v/>
      </c>
      <c r="I45" s="22" t="str">
        <f t="shared" si="7"/>
        <v/>
      </c>
      <c r="J45" s="43" t="str">
        <f>IF(G44="","",G44*0.03)</f>
        <v/>
      </c>
      <c r="K45" s="44" t="str">
        <f t="shared" si="5"/>
        <v/>
      </c>
      <c r="L45" s="45" t="str">
        <f t="shared" si="5"/>
        <v/>
      </c>
      <c r="M45" s="43" t="str">
        <f>IF(D45="","",J45*D45)</f>
        <v/>
      </c>
      <c r="N45" s="44" t="str">
        <f t="shared" si="6"/>
        <v/>
      </c>
      <c r="O45" s="45" t="str">
        <f t="shared" si="6"/>
        <v/>
      </c>
    </row>
    <row r="46" spans="1:18" x14ac:dyDescent="0.45">
      <c r="A46" s="9">
        <v>37</v>
      </c>
      <c r="B46" s="5"/>
      <c r="C46" s="46"/>
      <c r="D46" s="56"/>
      <c r="E46" s="57"/>
      <c r="F46" s="58"/>
      <c r="G46" s="22" t="str">
        <f t="shared" si="8"/>
        <v/>
      </c>
      <c r="H46" s="22" t="str">
        <f t="shared" si="7"/>
        <v/>
      </c>
      <c r="I46" s="22" t="str">
        <f t="shared" si="7"/>
        <v/>
      </c>
      <c r="J46" s="43" t="str">
        <f t="shared" si="5"/>
        <v/>
      </c>
      <c r="K46" s="44" t="str">
        <f t="shared" si="5"/>
        <v/>
      </c>
      <c r="L46" s="45" t="str">
        <f t="shared" si="5"/>
        <v/>
      </c>
      <c r="M46" s="43" t="str">
        <f t="shared" si="6"/>
        <v/>
      </c>
      <c r="N46" s="44" t="str">
        <f t="shared" si="6"/>
        <v/>
      </c>
      <c r="O46" s="45" t="str">
        <f t="shared" si="6"/>
        <v/>
      </c>
    </row>
    <row r="47" spans="1:18" x14ac:dyDescent="0.45">
      <c r="A47" s="9">
        <v>38</v>
      </c>
      <c r="B47" s="5"/>
      <c r="C47" s="46"/>
      <c r="D47" s="56"/>
      <c r="E47" s="57"/>
      <c r="F47" s="58"/>
      <c r="G47" s="22" t="str">
        <f t="shared" si="8"/>
        <v/>
      </c>
      <c r="H47" s="22" t="str">
        <f t="shared" si="7"/>
        <v/>
      </c>
      <c r="I47" s="22" t="str">
        <f t="shared" si="7"/>
        <v/>
      </c>
      <c r="J47" s="43" t="str">
        <f t="shared" si="5"/>
        <v/>
      </c>
      <c r="K47" s="44" t="str">
        <f t="shared" si="5"/>
        <v/>
      </c>
      <c r="L47" s="45" t="str">
        <f t="shared" si="5"/>
        <v/>
      </c>
      <c r="M47" s="43" t="str">
        <f t="shared" si="6"/>
        <v/>
      </c>
      <c r="N47" s="44" t="str">
        <f t="shared" si="6"/>
        <v/>
      </c>
      <c r="O47" s="45" t="str">
        <f t="shared" si="6"/>
        <v/>
      </c>
    </row>
    <row r="48" spans="1:18" x14ac:dyDescent="0.45">
      <c r="A48" s="9">
        <v>39</v>
      </c>
      <c r="B48" s="5"/>
      <c r="C48" s="46"/>
      <c r="D48" s="56"/>
      <c r="E48" s="57"/>
      <c r="F48" s="58"/>
      <c r="G48" s="22" t="str">
        <f t="shared" si="8"/>
        <v/>
      </c>
      <c r="H48" s="22" t="str">
        <f t="shared" si="7"/>
        <v/>
      </c>
      <c r="I48" s="22" t="str">
        <f t="shared" si="7"/>
        <v/>
      </c>
      <c r="J48" s="43" t="str">
        <f t="shared" si="5"/>
        <v/>
      </c>
      <c r="K48" s="44" t="str">
        <f t="shared" si="5"/>
        <v/>
      </c>
      <c r="L48" s="45" t="str">
        <f t="shared" si="5"/>
        <v/>
      </c>
      <c r="M48" s="43" t="str">
        <f t="shared" si="6"/>
        <v/>
      </c>
      <c r="N48" s="44" t="str">
        <f t="shared" si="6"/>
        <v/>
      </c>
      <c r="O48" s="45" t="str">
        <f t="shared" si="6"/>
        <v/>
      </c>
    </row>
    <row r="49" spans="1:15" x14ac:dyDescent="0.45">
      <c r="A49" s="9">
        <v>40</v>
      </c>
      <c r="B49" s="5"/>
      <c r="C49" s="46"/>
      <c r="D49" s="56"/>
      <c r="E49" s="57"/>
      <c r="F49" s="58"/>
      <c r="G49" s="22" t="str">
        <f t="shared" si="8"/>
        <v/>
      </c>
      <c r="H49" s="22" t="str">
        <f t="shared" si="7"/>
        <v/>
      </c>
      <c r="I49" s="22" t="str">
        <f t="shared" si="7"/>
        <v/>
      </c>
      <c r="J49" s="43" t="str">
        <f t="shared" si="5"/>
        <v/>
      </c>
      <c r="K49" s="44" t="str">
        <f t="shared" si="5"/>
        <v/>
      </c>
      <c r="L49" s="45" t="str">
        <f t="shared" si="5"/>
        <v/>
      </c>
      <c r="M49" s="43" t="str">
        <f t="shared" si="6"/>
        <v/>
      </c>
      <c r="N49" s="44" t="str">
        <f t="shared" si="6"/>
        <v/>
      </c>
      <c r="O49" s="45" t="str">
        <f t="shared" si="6"/>
        <v/>
      </c>
    </row>
    <row r="50" spans="1:15" x14ac:dyDescent="0.45">
      <c r="A50" s="9">
        <v>41</v>
      </c>
      <c r="B50" s="5"/>
      <c r="C50" s="46"/>
      <c r="D50" s="56"/>
      <c r="E50" s="57"/>
      <c r="F50" s="58"/>
      <c r="G50" s="22" t="str">
        <f t="shared" si="8"/>
        <v/>
      </c>
      <c r="H50" s="22" t="str">
        <f t="shared" si="7"/>
        <v/>
      </c>
      <c r="I50" s="22" t="str">
        <f t="shared" si="7"/>
        <v/>
      </c>
      <c r="J50" s="43" t="str">
        <f t="shared" si="5"/>
        <v/>
      </c>
      <c r="K50" s="44" t="str">
        <f t="shared" si="5"/>
        <v/>
      </c>
      <c r="L50" s="45" t="str">
        <f t="shared" si="5"/>
        <v/>
      </c>
      <c r="M50" s="43" t="str">
        <f t="shared" si="6"/>
        <v/>
      </c>
      <c r="N50" s="44" t="str">
        <f t="shared" si="6"/>
        <v/>
      </c>
      <c r="O50" s="45" t="str">
        <f t="shared" si="6"/>
        <v/>
      </c>
    </row>
    <row r="51" spans="1:15" x14ac:dyDescent="0.45">
      <c r="A51" s="9">
        <v>42</v>
      </c>
      <c r="B51" s="5"/>
      <c r="C51" s="46"/>
      <c r="D51" s="56"/>
      <c r="E51" s="57"/>
      <c r="F51" s="58"/>
      <c r="G51" s="22" t="str">
        <f t="shared" si="8"/>
        <v/>
      </c>
      <c r="H51" s="22" t="str">
        <f t="shared" si="7"/>
        <v/>
      </c>
      <c r="I51" s="22" t="str">
        <f t="shared" si="7"/>
        <v/>
      </c>
      <c r="J51" s="43" t="str">
        <f t="shared" si="5"/>
        <v/>
      </c>
      <c r="K51" s="44" t="str">
        <f t="shared" si="5"/>
        <v/>
      </c>
      <c r="L51" s="45" t="str">
        <f t="shared" si="5"/>
        <v/>
      </c>
      <c r="M51" s="43" t="str">
        <f t="shared" si="6"/>
        <v/>
      </c>
      <c r="N51" s="44" t="str">
        <f t="shared" si="6"/>
        <v/>
      </c>
      <c r="O51" s="45" t="str">
        <f t="shared" si="6"/>
        <v/>
      </c>
    </row>
    <row r="52" spans="1:15" x14ac:dyDescent="0.45">
      <c r="A52" s="9">
        <v>43</v>
      </c>
      <c r="B52" s="5"/>
      <c r="C52" s="46"/>
      <c r="D52" s="56"/>
      <c r="E52" s="57"/>
      <c r="F52" s="79"/>
      <c r="G52" s="22" t="str">
        <f t="shared" si="8"/>
        <v/>
      </c>
      <c r="H52" s="22" t="str">
        <f t="shared" si="7"/>
        <v/>
      </c>
      <c r="I52" s="22" t="str">
        <f t="shared" si="7"/>
        <v/>
      </c>
      <c r="J52" s="43" t="str">
        <f t="shared" si="5"/>
        <v/>
      </c>
      <c r="K52" s="44" t="str">
        <f t="shared" si="5"/>
        <v/>
      </c>
      <c r="L52" s="45" t="str">
        <f t="shared" si="5"/>
        <v/>
      </c>
      <c r="M52" s="43" t="str">
        <f t="shared" si="6"/>
        <v/>
      </c>
      <c r="N52" s="44" t="str">
        <f t="shared" si="6"/>
        <v/>
      </c>
      <c r="O52" s="45" t="str">
        <f t="shared" si="6"/>
        <v/>
      </c>
    </row>
    <row r="53" spans="1:15" x14ac:dyDescent="0.45">
      <c r="A53" s="9">
        <v>44</v>
      </c>
      <c r="B53" s="5"/>
      <c r="C53" s="46"/>
      <c r="D53" s="56"/>
      <c r="E53" s="57"/>
      <c r="F53" s="58"/>
      <c r="G53" s="22" t="str">
        <f t="shared" si="8"/>
        <v/>
      </c>
      <c r="H53" s="22" t="str">
        <f t="shared" si="7"/>
        <v/>
      </c>
      <c r="I53" s="22" t="str">
        <f t="shared" si="7"/>
        <v/>
      </c>
      <c r="J53" s="43" t="str">
        <f t="shared" si="5"/>
        <v/>
      </c>
      <c r="K53" s="44" t="str">
        <f t="shared" si="5"/>
        <v/>
      </c>
      <c r="L53" s="45" t="str">
        <f t="shared" si="5"/>
        <v/>
      </c>
      <c r="M53" s="43" t="str">
        <f t="shared" si="6"/>
        <v/>
      </c>
      <c r="N53" s="44" t="str">
        <f t="shared" si="6"/>
        <v/>
      </c>
      <c r="O53" s="45" t="str">
        <f t="shared" si="6"/>
        <v/>
      </c>
    </row>
    <row r="54" spans="1:15" x14ac:dyDescent="0.45">
      <c r="A54" s="9">
        <v>45</v>
      </c>
      <c r="B54" s="5"/>
      <c r="C54" s="46"/>
      <c r="D54" s="56"/>
      <c r="E54" s="57"/>
      <c r="F54" s="58"/>
      <c r="G54" s="22" t="str">
        <f t="shared" si="8"/>
        <v/>
      </c>
      <c r="H54" s="22" t="str">
        <f t="shared" si="7"/>
        <v/>
      </c>
      <c r="I54" s="22" t="str">
        <f t="shared" si="7"/>
        <v/>
      </c>
      <c r="J54" s="43" t="str">
        <f t="shared" si="5"/>
        <v/>
      </c>
      <c r="K54" s="44" t="str">
        <f t="shared" si="5"/>
        <v/>
      </c>
      <c r="L54" s="45" t="str">
        <f t="shared" si="5"/>
        <v/>
      </c>
      <c r="M54" s="43" t="str">
        <f t="shared" si="6"/>
        <v/>
      </c>
      <c r="N54" s="44" t="str">
        <f t="shared" si="6"/>
        <v/>
      </c>
      <c r="O54" s="45" t="str">
        <f t="shared" si="6"/>
        <v/>
      </c>
    </row>
    <row r="55" spans="1:15" x14ac:dyDescent="0.45">
      <c r="A55" s="9">
        <v>46</v>
      </c>
      <c r="B55" s="5"/>
      <c r="C55" s="46"/>
      <c r="D55" s="56"/>
      <c r="E55" s="57"/>
      <c r="F55" s="58"/>
      <c r="G55" s="22" t="str">
        <f t="shared" si="8"/>
        <v/>
      </c>
      <c r="H55" s="22" t="str">
        <f t="shared" si="7"/>
        <v/>
      </c>
      <c r="I55" s="22" t="str">
        <f t="shared" si="7"/>
        <v/>
      </c>
      <c r="J55" s="43" t="str">
        <f t="shared" si="5"/>
        <v/>
      </c>
      <c r="K55" s="44" t="str">
        <f t="shared" si="5"/>
        <v/>
      </c>
      <c r="L55" s="45" t="str">
        <f t="shared" si="5"/>
        <v/>
      </c>
      <c r="M55" s="43" t="str">
        <f t="shared" si="6"/>
        <v/>
      </c>
      <c r="N55" s="44" t="str">
        <f t="shared" si="6"/>
        <v/>
      </c>
      <c r="O55" s="45" t="str">
        <f t="shared" si="6"/>
        <v/>
      </c>
    </row>
    <row r="56" spans="1:15" x14ac:dyDescent="0.45">
      <c r="A56" s="9">
        <v>47</v>
      </c>
      <c r="B56" s="5"/>
      <c r="C56" s="46"/>
      <c r="D56" s="56"/>
      <c r="E56" s="57"/>
      <c r="F56" s="58"/>
      <c r="G56" s="22" t="str">
        <f t="shared" si="8"/>
        <v/>
      </c>
      <c r="H56" s="22" t="str">
        <f t="shared" si="7"/>
        <v/>
      </c>
      <c r="I56" s="22" t="str">
        <f t="shared" si="7"/>
        <v/>
      </c>
      <c r="J56" s="43" t="str">
        <f t="shared" si="5"/>
        <v/>
      </c>
      <c r="K56" s="44" t="str">
        <f t="shared" si="5"/>
        <v/>
      </c>
      <c r="L56" s="45" t="str">
        <f t="shared" si="5"/>
        <v/>
      </c>
      <c r="M56" s="43" t="str">
        <f t="shared" si="6"/>
        <v/>
      </c>
      <c r="N56" s="44" t="str">
        <f t="shared" si="6"/>
        <v/>
      </c>
      <c r="O56" s="45" t="str">
        <f t="shared" si="6"/>
        <v/>
      </c>
    </row>
    <row r="57" spans="1:15" x14ac:dyDescent="0.45">
      <c r="A57" s="9">
        <v>48</v>
      </c>
      <c r="B57" s="5"/>
      <c r="C57" s="46"/>
      <c r="D57" s="56"/>
      <c r="E57" s="57"/>
      <c r="F57" s="58"/>
      <c r="G57" s="22" t="str">
        <f t="shared" si="8"/>
        <v/>
      </c>
      <c r="H57" s="22" t="str">
        <f t="shared" si="7"/>
        <v/>
      </c>
      <c r="I57" s="22" t="str">
        <f t="shared" si="7"/>
        <v/>
      </c>
      <c r="J57" s="43" t="str">
        <f t="shared" si="5"/>
        <v/>
      </c>
      <c r="K57" s="44" t="str">
        <f t="shared" si="5"/>
        <v/>
      </c>
      <c r="L57" s="45" t="str">
        <f t="shared" si="5"/>
        <v/>
      </c>
      <c r="M57" s="43" t="str">
        <f t="shared" si="6"/>
        <v/>
      </c>
      <c r="N57" s="44" t="str">
        <f t="shared" si="6"/>
        <v/>
      </c>
      <c r="O57" s="45" t="str">
        <f t="shared" si="6"/>
        <v/>
      </c>
    </row>
    <row r="58" spans="1:15" x14ac:dyDescent="0.45">
      <c r="A58" s="9">
        <v>49</v>
      </c>
      <c r="B58" s="5"/>
      <c r="C58" s="46"/>
      <c r="D58" s="56"/>
      <c r="E58" s="57"/>
      <c r="F58" s="58"/>
      <c r="G58" s="22" t="str">
        <f t="shared" si="8"/>
        <v/>
      </c>
      <c r="H58" s="22" t="str">
        <f t="shared" si="7"/>
        <v/>
      </c>
      <c r="I58" s="22" t="str">
        <f t="shared" si="7"/>
        <v/>
      </c>
      <c r="J58" s="43" t="str">
        <f t="shared" si="5"/>
        <v/>
      </c>
      <c r="K58" s="44" t="str">
        <f t="shared" si="5"/>
        <v/>
      </c>
      <c r="L58" s="45" t="str">
        <f t="shared" si="5"/>
        <v/>
      </c>
      <c r="M58" s="43" t="str">
        <f t="shared" si="6"/>
        <v/>
      </c>
      <c r="N58" s="44" t="str">
        <f t="shared" si="6"/>
        <v/>
      </c>
      <c r="O58" s="45" t="str">
        <f t="shared" si="6"/>
        <v/>
      </c>
    </row>
    <row r="59" spans="1:15" ht="18.600000000000001" thickBot="1" x14ac:dyDescent="0.5">
      <c r="A59" s="9">
        <v>50</v>
      </c>
      <c r="B59" s="6"/>
      <c r="C59" s="50"/>
      <c r="D59" s="60"/>
      <c r="E59" s="61"/>
      <c r="F59" s="62"/>
      <c r="G59" s="22" t="str">
        <f t="shared" si="8"/>
        <v/>
      </c>
      <c r="H59" s="22" t="str">
        <f t="shared" si="8"/>
        <v/>
      </c>
      <c r="I59" s="22" t="str">
        <f t="shared" si="8"/>
        <v/>
      </c>
      <c r="J59" s="43" t="str">
        <f t="shared" si="5"/>
        <v/>
      </c>
      <c r="K59" s="44" t="str">
        <f t="shared" si="5"/>
        <v/>
      </c>
      <c r="L59" s="45" t="str">
        <f t="shared" si="5"/>
        <v/>
      </c>
      <c r="M59" s="43" t="str">
        <f t="shared" si="6"/>
        <v/>
      </c>
      <c r="N59" s="44" t="str">
        <f t="shared" si="6"/>
        <v/>
      </c>
      <c r="O59" s="45" t="str">
        <f t="shared" si="6"/>
        <v/>
      </c>
    </row>
    <row r="60" spans="1:15" ht="18.600000000000001" thickBot="1" x14ac:dyDescent="0.5">
      <c r="A60" s="9"/>
      <c r="B60" s="104" t="s">
        <v>5</v>
      </c>
      <c r="C60" s="105"/>
      <c r="D60" s="7">
        <f>COUNTIF(D10:D59,1.27)</f>
        <v>8</v>
      </c>
      <c r="E60" s="7">
        <f>COUNTIF(E10:E59,1.5)</f>
        <v>8</v>
      </c>
      <c r="F60" s="8">
        <f>COUNTIF(F10:F59,2)</f>
        <v>8</v>
      </c>
      <c r="G60" s="69">
        <f>M60+G9</f>
        <v>126898.64852661696</v>
      </c>
      <c r="H60" s="70">
        <f>N60+H9</f>
        <v>133805.44666179648</v>
      </c>
      <c r="I60" s="71">
        <f>O60+I9</f>
        <v>149965.16533260688</v>
      </c>
      <c r="J60" s="66" t="s">
        <v>31</v>
      </c>
      <c r="K60" s="67">
        <f>B59-B10</f>
        <v>-43811</v>
      </c>
      <c r="L60" s="68" t="s">
        <v>32</v>
      </c>
      <c r="M60" s="80">
        <f>SUM(M10:M59)</f>
        <v>26898.648526616966</v>
      </c>
      <c r="N60" s="81">
        <f>SUM(N10:N59)</f>
        <v>33805.446661796464</v>
      </c>
      <c r="O60" s="82">
        <f>SUM(O10:O59)</f>
        <v>49965.165332606877</v>
      </c>
    </row>
    <row r="61" spans="1:15" ht="18.600000000000001" thickBot="1" x14ac:dyDescent="0.5">
      <c r="A61" s="9"/>
      <c r="B61" s="98" t="s">
        <v>6</v>
      </c>
      <c r="C61" s="99"/>
      <c r="D61" s="7">
        <f>COUNTIF(D10:D59,-1)</f>
        <v>2</v>
      </c>
      <c r="E61" s="7">
        <f>COUNTIF(E10:E59,-1)</f>
        <v>2</v>
      </c>
      <c r="F61" s="8">
        <f>COUNTIF(F10:F59,-1)</f>
        <v>2</v>
      </c>
      <c r="G61" s="96" t="s">
        <v>30</v>
      </c>
      <c r="H61" s="97"/>
      <c r="I61" s="103"/>
      <c r="J61" s="96" t="s">
        <v>33</v>
      </c>
      <c r="K61" s="97"/>
      <c r="L61" s="103"/>
      <c r="M61" s="9"/>
      <c r="N61" s="3"/>
      <c r="O61" s="4"/>
    </row>
    <row r="62" spans="1:15" ht="18.600000000000001" thickBot="1" x14ac:dyDescent="0.5">
      <c r="A62" s="9"/>
      <c r="B62" s="98" t="s">
        <v>35</v>
      </c>
      <c r="C62" s="99"/>
      <c r="D62" s="7">
        <f>COUNTIF(D10:D59,0)</f>
        <v>0</v>
      </c>
      <c r="E62" s="7">
        <f>COUNTIF(E10:E59,0)</f>
        <v>0</v>
      </c>
      <c r="F62" s="7">
        <f>COUNTIF(F10:F59,0)</f>
        <v>0</v>
      </c>
      <c r="G62" s="75">
        <f>G60/G9</f>
        <v>1.2689864852661696</v>
      </c>
      <c r="H62" s="76">
        <f t="shared" ref="H62" si="9">H60/H9</f>
        <v>1.3380544666179648</v>
      </c>
      <c r="I62" s="77">
        <f>I60/I9</f>
        <v>1.4996516533260689</v>
      </c>
      <c r="J62" s="64">
        <f>(G62-100%)*30/K60</f>
        <v>-1.8419106064652917E-4</v>
      </c>
      <c r="K62" s="64">
        <f>(H62-100%)*30/K60</f>
        <v>-2.3148601945947235E-4</v>
      </c>
      <c r="L62" s="65">
        <f>(I62-100%)*30/K60</f>
        <v>-3.4214123393170817E-4</v>
      </c>
      <c r="M62" s="10"/>
      <c r="N62" s="2"/>
      <c r="O62" s="11"/>
    </row>
    <row r="63" spans="1:15" ht="18.600000000000001" thickBot="1" x14ac:dyDescent="0.5">
      <c r="A63" s="3"/>
      <c r="B63" s="96" t="s">
        <v>4</v>
      </c>
      <c r="C63" s="97"/>
      <c r="D63" s="78">
        <f t="shared" ref="D63:E63" si="10">D60/(D60+D61+D62)</f>
        <v>0.8</v>
      </c>
      <c r="E63" s="73">
        <f t="shared" si="10"/>
        <v>0.8</v>
      </c>
      <c r="F63" s="74">
        <f>F60/(F60+F61+F62)</f>
        <v>0.8</v>
      </c>
    </row>
    <row r="65" spans="4:6" x14ac:dyDescent="0.45">
      <c r="D65" s="72"/>
      <c r="E65" s="72"/>
      <c r="F65" s="72"/>
    </row>
  </sheetData>
  <mergeCells count="11">
    <mergeCell ref="B60:C60"/>
    <mergeCell ref="G7:I7"/>
    <mergeCell ref="J7:L7"/>
    <mergeCell ref="M7:O7"/>
    <mergeCell ref="J9:L9"/>
    <mergeCell ref="M9:O9"/>
    <mergeCell ref="B61:C61"/>
    <mergeCell ref="G61:I61"/>
    <mergeCell ref="J61:L61"/>
    <mergeCell ref="B62:C62"/>
    <mergeCell ref="B63:C63"/>
  </mergeCells>
  <phoneticPr fontId="1"/>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8"/>
  <sheetViews>
    <sheetView topLeftCell="A277" zoomScale="80" zoomScaleNormal="80" workbookViewId="0">
      <selection activeCell="A336" sqref="A336"/>
    </sheetView>
  </sheetViews>
  <sheetFormatPr defaultColWidth="8.09765625" defaultRowHeight="14.4" x14ac:dyDescent="0.45"/>
  <cols>
    <col min="1" max="1" width="6.59765625" style="52" customWidth="1"/>
    <col min="2" max="2" width="7.19921875" style="51" customWidth="1"/>
    <col min="3" max="256" width="8.09765625" style="51"/>
    <col min="257" max="257" width="6.59765625" style="51" customWidth="1"/>
    <col min="258" max="258" width="7.19921875" style="51" customWidth="1"/>
    <col min="259" max="512" width="8.09765625" style="51"/>
    <col min="513" max="513" width="6.59765625" style="51" customWidth="1"/>
    <col min="514" max="514" width="7.19921875" style="51" customWidth="1"/>
    <col min="515" max="768" width="8.09765625" style="51"/>
    <col min="769" max="769" width="6.59765625" style="51" customWidth="1"/>
    <col min="770" max="770" width="7.19921875" style="51" customWidth="1"/>
    <col min="771" max="1024" width="8.09765625" style="51"/>
    <col min="1025" max="1025" width="6.59765625" style="51" customWidth="1"/>
    <col min="1026" max="1026" width="7.19921875" style="51" customWidth="1"/>
    <col min="1027" max="1280" width="8.09765625" style="51"/>
    <col min="1281" max="1281" width="6.59765625" style="51" customWidth="1"/>
    <col min="1282" max="1282" width="7.19921875" style="51" customWidth="1"/>
    <col min="1283" max="1536" width="8.09765625" style="51"/>
    <col min="1537" max="1537" width="6.59765625" style="51" customWidth="1"/>
    <col min="1538" max="1538" width="7.19921875" style="51" customWidth="1"/>
    <col min="1539" max="1792" width="8.09765625" style="51"/>
    <col min="1793" max="1793" width="6.59765625" style="51" customWidth="1"/>
    <col min="1794" max="1794" width="7.19921875" style="51" customWidth="1"/>
    <col min="1795" max="2048" width="8.09765625" style="51"/>
    <col min="2049" max="2049" width="6.59765625" style="51" customWidth="1"/>
    <col min="2050" max="2050" width="7.19921875" style="51" customWidth="1"/>
    <col min="2051" max="2304" width="8.09765625" style="51"/>
    <col min="2305" max="2305" width="6.59765625" style="51" customWidth="1"/>
    <col min="2306" max="2306" width="7.19921875" style="51" customWidth="1"/>
    <col min="2307" max="2560" width="8.09765625" style="51"/>
    <col min="2561" max="2561" width="6.59765625" style="51" customWidth="1"/>
    <col min="2562" max="2562" width="7.19921875" style="51" customWidth="1"/>
    <col min="2563" max="2816" width="8.09765625" style="51"/>
    <col min="2817" max="2817" width="6.59765625" style="51" customWidth="1"/>
    <col min="2818" max="2818" width="7.19921875" style="51" customWidth="1"/>
    <col min="2819" max="3072" width="8.09765625" style="51"/>
    <col min="3073" max="3073" width="6.59765625" style="51" customWidth="1"/>
    <col min="3074" max="3074" width="7.19921875" style="51" customWidth="1"/>
    <col min="3075" max="3328" width="8.09765625" style="51"/>
    <col min="3329" max="3329" width="6.59765625" style="51" customWidth="1"/>
    <col min="3330" max="3330" width="7.19921875" style="51" customWidth="1"/>
    <col min="3331" max="3584" width="8.09765625" style="51"/>
    <col min="3585" max="3585" width="6.59765625" style="51" customWidth="1"/>
    <col min="3586" max="3586" width="7.19921875" style="51" customWidth="1"/>
    <col min="3587" max="3840" width="8.09765625" style="51"/>
    <col min="3841" max="3841" width="6.59765625" style="51" customWidth="1"/>
    <col min="3842" max="3842" width="7.19921875" style="51" customWidth="1"/>
    <col min="3843" max="4096" width="8.09765625" style="51"/>
    <col min="4097" max="4097" width="6.59765625" style="51" customWidth="1"/>
    <col min="4098" max="4098" width="7.19921875" style="51" customWidth="1"/>
    <col min="4099" max="4352" width="8.09765625" style="51"/>
    <col min="4353" max="4353" width="6.59765625" style="51" customWidth="1"/>
    <col min="4354" max="4354" width="7.19921875" style="51" customWidth="1"/>
    <col min="4355" max="4608" width="8.09765625" style="51"/>
    <col min="4609" max="4609" width="6.59765625" style="51" customWidth="1"/>
    <col min="4610" max="4610" width="7.19921875" style="51" customWidth="1"/>
    <col min="4611" max="4864" width="8.09765625" style="51"/>
    <col min="4865" max="4865" width="6.59765625" style="51" customWidth="1"/>
    <col min="4866" max="4866" width="7.19921875" style="51" customWidth="1"/>
    <col min="4867" max="5120" width="8.09765625" style="51"/>
    <col min="5121" max="5121" width="6.59765625" style="51" customWidth="1"/>
    <col min="5122" max="5122" width="7.19921875" style="51" customWidth="1"/>
    <col min="5123" max="5376" width="8.09765625" style="51"/>
    <col min="5377" max="5377" width="6.59765625" style="51" customWidth="1"/>
    <col min="5378" max="5378" width="7.19921875" style="51" customWidth="1"/>
    <col min="5379" max="5632" width="8.09765625" style="51"/>
    <col min="5633" max="5633" width="6.59765625" style="51" customWidth="1"/>
    <col min="5634" max="5634" width="7.19921875" style="51" customWidth="1"/>
    <col min="5635" max="5888" width="8.09765625" style="51"/>
    <col min="5889" max="5889" width="6.59765625" style="51" customWidth="1"/>
    <col min="5890" max="5890" width="7.19921875" style="51" customWidth="1"/>
    <col min="5891" max="6144" width="8.09765625" style="51"/>
    <col min="6145" max="6145" width="6.59765625" style="51" customWidth="1"/>
    <col min="6146" max="6146" width="7.19921875" style="51" customWidth="1"/>
    <col min="6147" max="6400" width="8.09765625" style="51"/>
    <col min="6401" max="6401" width="6.59765625" style="51" customWidth="1"/>
    <col min="6402" max="6402" width="7.19921875" style="51" customWidth="1"/>
    <col min="6403" max="6656" width="8.09765625" style="51"/>
    <col min="6657" max="6657" width="6.59765625" style="51" customWidth="1"/>
    <col min="6658" max="6658" width="7.19921875" style="51" customWidth="1"/>
    <col min="6659" max="6912" width="8.09765625" style="51"/>
    <col min="6913" max="6913" width="6.59765625" style="51" customWidth="1"/>
    <col min="6914" max="6914" width="7.19921875" style="51" customWidth="1"/>
    <col min="6915" max="7168" width="8.09765625" style="51"/>
    <col min="7169" max="7169" width="6.59765625" style="51" customWidth="1"/>
    <col min="7170" max="7170" width="7.19921875" style="51" customWidth="1"/>
    <col min="7171" max="7424" width="8.09765625" style="51"/>
    <col min="7425" max="7425" width="6.59765625" style="51" customWidth="1"/>
    <col min="7426" max="7426" width="7.19921875" style="51" customWidth="1"/>
    <col min="7427" max="7680" width="8.09765625" style="51"/>
    <col min="7681" max="7681" width="6.59765625" style="51" customWidth="1"/>
    <col min="7682" max="7682" width="7.19921875" style="51" customWidth="1"/>
    <col min="7683" max="7936" width="8.09765625" style="51"/>
    <col min="7937" max="7937" width="6.59765625" style="51" customWidth="1"/>
    <col min="7938" max="7938" width="7.19921875" style="51" customWidth="1"/>
    <col min="7939" max="8192" width="8.09765625" style="51"/>
    <col min="8193" max="8193" width="6.59765625" style="51" customWidth="1"/>
    <col min="8194" max="8194" width="7.19921875" style="51" customWidth="1"/>
    <col min="8195" max="8448" width="8.09765625" style="51"/>
    <col min="8449" max="8449" width="6.59765625" style="51" customWidth="1"/>
    <col min="8450" max="8450" width="7.19921875" style="51" customWidth="1"/>
    <col min="8451" max="8704" width="8.09765625" style="51"/>
    <col min="8705" max="8705" width="6.59765625" style="51" customWidth="1"/>
    <col min="8706" max="8706" width="7.19921875" style="51" customWidth="1"/>
    <col min="8707" max="8960" width="8.09765625" style="51"/>
    <col min="8961" max="8961" width="6.59765625" style="51" customWidth="1"/>
    <col min="8962" max="8962" width="7.19921875" style="51" customWidth="1"/>
    <col min="8963" max="9216" width="8.09765625" style="51"/>
    <col min="9217" max="9217" width="6.59765625" style="51" customWidth="1"/>
    <col min="9218" max="9218" width="7.19921875" style="51" customWidth="1"/>
    <col min="9219" max="9472" width="8.09765625" style="51"/>
    <col min="9473" max="9473" width="6.59765625" style="51" customWidth="1"/>
    <col min="9474" max="9474" width="7.19921875" style="51" customWidth="1"/>
    <col min="9475" max="9728" width="8.09765625" style="51"/>
    <col min="9729" max="9729" width="6.59765625" style="51" customWidth="1"/>
    <col min="9730" max="9730" width="7.19921875" style="51" customWidth="1"/>
    <col min="9731" max="9984" width="8.09765625" style="51"/>
    <col min="9985" max="9985" width="6.59765625" style="51" customWidth="1"/>
    <col min="9986" max="9986" width="7.19921875" style="51" customWidth="1"/>
    <col min="9987" max="10240" width="8.09765625" style="51"/>
    <col min="10241" max="10241" width="6.59765625" style="51" customWidth="1"/>
    <col min="10242" max="10242" width="7.19921875" style="51" customWidth="1"/>
    <col min="10243" max="10496" width="8.09765625" style="51"/>
    <col min="10497" max="10497" width="6.59765625" style="51" customWidth="1"/>
    <col min="10498" max="10498" width="7.19921875" style="51" customWidth="1"/>
    <col min="10499" max="10752" width="8.09765625" style="51"/>
    <col min="10753" max="10753" width="6.59765625" style="51" customWidth="1"/>
    <col min="10754" max="10754" width="7.19921875" style="51" customWidth="1"/>
    <col min="10755" max="11008" width="8.09765625" style="51"/>
    <col min="11009" max="11009" width="6.59765625" style="51" customWidth="1"/>
    <col min="11010" max="11010" width="7.19921875" style="51" customWidth="1"/>
    <col min="11011" max="11264" width="8.09765625" style="51"/>
    <col min="11265" max="11265" width="6.59765625" style="51" customWidth="1"/>
    <col min="11266" max="11266" width="7.19921875" style="51" customWidth="1"/>
    <col min="11267" max="11520" width="8.09765625" style="51"/>
    <col min="11521" max="11521" width="6.59765625" style="51" customWidth="1"/>
    <col min="11522" max="11522" width="7.19921875" style="51" customWidth="1"/>
    <col min="11523" max="11776" width="8.09765625" style="51"/>
    <col min="11777" max="11777" width="6.59765625" style="51" customWidth="1"/>
    <col min="11778" max="11778" width="7.19921875" style="51" customWidth="1"/>
    <col min="11779" max="12032" width="8.09765625" style="51"/>
    <col min="12033" max="12033" width="6.59765625" style="51" customWidth="1"/>
    <col min="12034" max="12034" width="7.19921875" style="51" customWidth="1"/>
    <col min="12035" max="12288" width="8.09765625" style="51"/>
    <col min="12289" max="12289" width="6.59765625" style="51" customWidth="1"/>
    <col min="12290" max="12290" width="7.19921875" style="51" customWidth="1"/>
    <col min="12291" max="12544" width="8.09765625" style="51"/>
    <col min="12545" max="12545" width="6.59765625" style="51" customWidth="1"/>
    <col min="12546" max="12546" width="7.19921875" style="51" customWidth="1"/>
    <col min="12547" max="12800" width="8.09765625" style="51"/>
    <col min="12801" max="12801" width="6.59765625" style="51" customWidth="1"/>
    <col min="12802" max="12802" width="7.19921875" style="51" customWidth="1"/>
    <col min="12803" max="13056" width="8.09765625" style="51"/>
    <col min="13057" max="13057" width="6.59765625" style="51" customWidth="1"/>
    <col min="13058" max="13058" width="7.19921875" style="51" customWidth="1"/>
    <col min="13059" max="13312" width="8.09765625" style="51"/>
    <col min="13313" max="13313" width="6.59765625" style="51" customWidth="1"/>
    <col min="13314" max="13314" width="7.19921875" style="51" customWidth="1"/>
    <col min="13315" max="13568" width="8.09765625" style="51"/>
    <col min="13569" max="13569" width="6.59765625" style="51" customWidth="1"/>
    <col min="13570" max="13570" width="7.19921875" style="51" customWidth="1"/>
    <col min="13571" max="13824" width="8.09765625" style="51"/>
    <col min="13825" max="13825" width="6.59765625" style="51" customWidth="1"/>
    <col min="13826" max="13826" width="7.19921875" style="51" customWidth="1"/>
    <col min="13827" max="14080" width="8.09765625" style="51"/>
    <col min="14081" max="14081" width="6.59765625" style="51" customWidth="1"/>
    <col min="14082" max="14082" width="7.19921875" style="51" customWidth="1"/>
    <col min="14083" max="14336" width="8.09765625" style="51"/>
    <col min="14337" max="14337" width="6.59765625" style="51" customWidth="1"/>
    <col min="14338" max="14338" width="7.19921875" style="51" customWidth="1"/>
    <col min="14339" max="14592" width="8.09765625" style="51"/>
    <col min="14593" max="14593" width="6.59765625" style="51" customWidth="1"/>
    <col min="14594" max="14594" width="7.19921875" style="51" customWidth="1"/>
    <col min="14595" max="14848" width="8.09765625" style="51"/>
    <col min="14849" max="14849" width="6.59765625" style="51" customWidth="1"/>
    <col min="14850" max="14850" width="7.19921875" style="51" customWidth="1"/>
    <col min="14851" max="15104" width="8.09765625" style="51"/>
    <col min="15105" max="15105" width="6.59765625" style="51" customWidth="1"/>
    <col min="15106" max="15106" width="7.19921875" style="51" customWidth="1"/>
    <col min="15107" max="15360" width="8.09765625" style="51"/>
    <col min="15361" max="15361" width="6.59765625" style="51" customWidth="1"/>
    <col min="15362" max="15362" width="7.19921875" style="51" customWidth="1"/>
    <col min="15363" max="15616" width="8.09765625" style="51"/>
    <col min="15617" max="15617" width="6.59765625" style="51" customWidth="1"/>
    <col min="15618" max="15618" width="7.19921875" style="51" customWidth="1"/>
    <col min="15619" max="15872" width="8.09765625" style="51"/>
    <col min="15873" max="15873" width="6.59765625" style="51" customWidth="1"/>
    <col min="15874" max="15874" width="7.19921875" style="51" customWidth="1"/>
    <col min="15875" max="16128" width="8.09765625" style="51"/>
    <col min="16129" max="16129" width="6.59765625" style="51" customWidth="1"/>
    <col min="16130" max="16130" width="7.19921875" style="51" customWidth="1"/>
    <col min="16131" max="16384" width="8.09765625" style="51"/>
  </cols>
  <sheetData>
    <row r="1" spans="1:20" x14ac:dyDescent="0.45">
      <c r="A1" s="52" t="s">
        <v>69</v>
      </c>
    </row>
    <row r="2" spans="1:20" x14ac:dyDescent="0.45">
      <c r="T2" s="51" t="s">
        <v>70</v>
      </c>
    </row>
    <row r="3" spans="1:20" x14ac:dyDescent="0.45">
      <c r="T3" s="51" t="s">
        <v>71</v>
      </c>
    </row>
    <row r="35" spans="1:21" x14ac:dyDescent="0.45">
      <c r="A35" s="52" t="s">
        <v>75</v>
      </c>
      <c r="U35" s="51" t="s">
        <v>76</v>
      </c>
    </row>
    <row r="36" spans="1:21" x14ac:dyDescent="0.45">
      <c r="U36" s="51" t="s">
        <v>77</v>
      </c>
    </row>
    <row r="68" spans="1:1" x14ac:dyDescent="0.45">
      <c r="A68" s="52" t="s">
        <v>37</v>
      </c>
    </row>
    <row r="101" spans="1:1" x14ac:dyDescent="0.45">
      <c r="A101" s="52" t="s">
        <v>40</v>
      </c>
    </row>
    <row r="134" spans="1:1" x14ac:dyDescent="0.45">
      <c r="A134" s="52" t="s">
        <v>50</v>
      </c>
    </row>
    <row r="167" spans="1:21" x14ac:dyDescent="0.45">
      <c r="A167" s="52" t="s">
        <v>78</v>
      </c>
      <c r="U167" s="51" t="s">
        <v>79</v>
      </c>
    </row>
    <row r="199" spans="1:21" x14ac:dyDescent="0.45">
      <c r="A199" s="52" t="s">
        <v>83</v>
      </c>
      <c r="U199" s="51" t="s">
        <v>82</v>
      </c>
    </row>
    <row r="200" spans="1:21" x14ac:dyDescent="0.45">
      <c r="U200" s="51" t="s">
        <v>80</v>
      </c>
    </row>
    <row r="201" spans="1:21" x14ac:dyDescent="0.45">
      <c r="U201" s="51" t="s">
        <v>81</v>
      </c>
    </row>
    <row r="232" spans="1:1" x14ac:dyDescent="0.45">
      <c r="A232" s="52" t="s">
        <v>84</v>
      </c>
    </row>
    <row r="265" spans="1:1" x14ac:dyDescent="0.45">
      <c r="A265" s="52" t="s">
        <v>85</v>
      </c>
    </row>
    <row r="298" spans="1:1" x14ac:dyDescent="0.45">
      <c r="A298" s="52" t="s">
        <v>67</v>
      </c>
    </row>
  </sheetData>
  <phoneticPr fontId="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zoomScale="98" zoomScaleNormal="98" workbookViewId="0">
      <pane xSplit="1" ySplit="9" topLeftCell="B10" activePane="bottomRight" state="frozen"/>
      <selection pane="topRight" activeCell="B1" sqref="B1"/>
      <selection pane="bottomLeft" activeCell="A9" sqref="A9"/>
      <selection pane="bottomRight" activeCell="K21" sqref="K21"/>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 min="16" max="16" width="4.296875" customWidth="1"/>
  </cols>
  <sheetData>
    <row r="1" spans="1:18" x14ac:dyDescent="0.45">
      <c r="A1" s="1" t="s">
        <v>7</v>
      </c>
      <c r="C1" t="s">
        <v>36</v>
      </c>
    </row>
    <row r="2" spans="1:18" x14ac:dyDescent="0.45">
      <c r="A2" s="1" t="s">
        <v>8</v>
      </c>
      <c r="C2" t="s">
        <v>94</v>
      </c>
    </row>
    <row r="3" spans="1:18" x14ac:dyDescent="0.45">
      <c r="A3" s="1" t="s">
        <v>10</v>
      </c>
      <c r="C3" s="29">
        <v>100000</v>
      </c>
    </row>
    <row r="4" spans="1:18" x14ac:dyDescent="0.45">
      <c r="A4" s="1" t="s">
        <v>11</v>
      </c>
      <c r="C4" s="29" t="s">
        <v>13</v>
      </c>
    </row>
    <row r="5" spans="1:18" x14ac:dyDescent="0.45">
      <c r="A5" s="1" t="s">
        <v>12</v>
      </c>
      <c r="C5" s="29" t="s">
        <v>74</v>
      </c>
    </row>
    <row r="6" spans="1:18" ht="18.600000000000001" thickBot="1" x14ac:dyDescent="0.5">
      <c r="A6" s="1" t="s">
        <v>86</v>
      </c>
      <c r="C6" s="95" t="s">
        <v>95</v>
      </c>
    </row>
    <row r="7" spans="1:18" ht="18.600000000000001" thickBot="1" x14ac:dyDescent="0.5">
      <c r="A7" s="24" t="s">
        <v>0</v>
      </c>
      <c r="B7" s="24" t="s">
        <v>1</v>
      </c>
      <c r="C7" s="24" t="s">
        <v>1</v>
      </c>
      <c r="D7" s="47" t="s">
        <v>25</v>
      </c>
      <c r="E7" s="25"/>
      <c r="F7" s="26"/>
      <c r="G7" s="96" t="s">
        <v>3</v>
      </c>
      <c r="H7" s="97"/>
      <c r="I7" s="103"/>
      <c r="J7" s="96" t="s">
        <v>23</v>
      </c>
      <c r="K7" s="97"/>
      <c r="L7" s="103"/>
      <c r="M7" s="96" t="s">
        <v>24</v>
      </c>
      <c r="N7" s="97"/>
      <c r="O7" s="103"/>
    </row>
    <row r="8" spans="1:18" ht="18.600000000000001" thickBot="1" x14ac:dyDescent="0.5">
      <c r="A8" s="27"/>
      <c r="B8" s="27" t="s">
        <v>2</v>
      </c>
      <c r="C8" s="63" t="s">
        <v>29</v>
      </c>
      <c r="D8" s="13">
        <v>1.27</v>
      </c>
      <c r="E8" s="14">
        <v>1.5</v>
      </c>
      <c r="F8" s="15">
        <v>2</v>
      </c>
      <c r="G8" s="13">
        <v>1.27</v>
      </c>
      <c r="H8" s="14">
        <v>1.5</v>
      </c>
      <c r="I8" s="15">
        <v>2</v>
      </c>
      <c r="J8" s="13">
        <v>1.27</v>
      </c>
      <c r="K8" s="14">
        <v>1.5</v>
      </c>
      <c r="L8" s="15">
        <v>2</v>
      </c>
      <c r="M8" s="13">
        <v>1.27</v>
      </c>
      <c r="N8" s="14">
        <v>1.5</v>
      </c>
      <c r="O8" s="15">
        <v>2</v>
      </c>
    </row>
    <row r="9" spans="1:18" ht="18.600000000000001" thickBot="1" x14ac:dyDescent="0.5">
      <c r="A9" s="28" t="s">
        <v>9</v>
      </c>
      <c r="B9" s="12"/>
      <c r="C9" s="48"/>
      <c r="D9" s="17"/>
      <c r="E9" s="16"/>
      <c r="F9" s="18"/>
      <c r="G9" s="19">
        <f>C3</f>
        <v>100000</v>
      </c>
      <c r="H9" s="20">
        <f>C3</f>
        <v>100000</v>
      </c>
      <c r="I9" s="21">
        <f>C3</f>
        <v>100000</v>
      </c>
      <c r="J9" s="100" t="s">
        <v>23</v>
      </c>
      <c r="K9" s="101"/>
      <c r="L9" s="102"/>
      <c r="M9" s="100"/>
      <c r="N9" s="101"/>
      <c r="O9" s="102"/>
    </row>
    <row r="10" spans="1:18" x14ac:dyDescent="0.45">
      <c r="A10" s="9">
        <v>1</v>
      </c>
      <c r="B10" s="86">
        <v>43966</v>
      </c>
      <c r="C10" s="87">
        <v>1</v>
      </c>
      <c r="D10" s="88">
        <v>1.27</v>
      </c>
      <c r="E10" s="89">
        <v>1.5</v>
      </c>
      <c r="F10" s="93">
        <v>2</v>
      </c>
      <c r="G10" s="22">
        <f>IF(D10="","",G9+M10)</f>
        <v>103810</v>
      </c>
      <c r="H10" s="22">
        <f t="shared" ref="H10:I25" si="0">IF(E10="","",H9+N10)</f>
        <v>104500</v>
      </c>
      <c r="I10" s="22">
        <f t="shared" si="0"/>
        <v>106000</v>
      </c>
      <c r="J10" s="40">
        <f>IF(G9="","",G9*0.03)</f>
        <v>3000</v>
      </c>
      <c r="K10" s="41">
        <f>IF(H9="","",H9*0.03)</f>
        <v>3000</v>
      </c>
      <c r="L10" s="42">
        <f>IF(I9="","",I9*0.03)</f>
        <v>3000</v>
      </c>
      <c r="M10" s="40">
        <f>IF(D10="","",J10*D10)</f>
        <v>3810</v>
      </c>
      <c r="N10" s="41">
        <f>IF(E10="","",K10*E10)</f>
        <v>4500</v>
      </c>
      <c r="O10" s="42">
        <f>IF(F10="","",L10*F10)</f>
        <v>6000</v>
      </c>
      <c r="P10" s="39"/>
      <c r="Q10" s="39"/>
      <c r="R10" s="39"/>
    </row>
    <row r="11" spans="1:18" x14ac:dyDescent="0.45">
      <c r="A11" s="9">
        <v>2</v>
      </c>
      <c r="B11" s="90">
        <v>44189</v>
      </c>
      <c r="C11" s="91">
        <v>1</v>
      </c>
      <c r="D11" s="92">
        <v>1.27</v>
      </c>
      <c r="E11" s="59">
        <v>1.5</v>
      </c>
      <c r="F11" s="83">
        <v>2</v>
      </c>
      <c r="G11" s="22">
        <f t="shared" ref="G11:I26" si="1">IF(D11="","",G10+M11)</f>
        <v>107765.16099999999</v>
      </c>
      <c r="H11" s="22">
        <f t="shared" si="0"/>
        <v>109202.5</v>
      </c>
      <c r="I11" s="22">
        <f t="shared" si="0"/>
        <v>112360</v>
      </c>
      <c r="J11" s="43">
        <f t="shared" ref="J11:L26" si="2">IF(G10="","",G10*0.03)</f>
        <v>3114.2999999999997</v>
      </c>
      <c r="K11" s="44">
        <f t="shared" si="2"/>
        <v>3135</v>
      </c>
      <c r="L11" s="45">
        <f t="shared" si="2"/>
        <v>3180</v>
      </c>
      <c r="M11" s="43">
        <f t="shared" ref="M11:O26" si="3">IF(D11="","",J11*D11)</f>
        <v>3955.1609999999996</v>
      </c>
      <c r="N11" s="44">
        <f t="shared" si="3"/>
        <v>4702.5</v>
      </c>
      <c r="O11" s="45">
        <f t="shared" si="3"/>
        <v>6360</v>
      </c>
      <c r="P11" s="39"/>
      <c r="Q11" s="39"/>
      <c r="R11" s="39"/>
    </row>
    <row r="12" spans="1:18" x14ac:dyDescent="0.45">
      <c r="A12" s="9">
        <v>3</v>
      </c>
      <c r="B12" s="90">
        <v>44383</v>
      </c>
      <c r="C12" s="91">
        <v>2</v>
      </c>
      <c r="D12" s="92">
        <v>-1</v>
      </c>
      <c r="E12" s="59">
        <v>-1</v>
      </c>
      <c r="F12" s="85">
        <v>-1</v>
      </c>
      <c r="G12" s="22">
        <f t="shared" si="1"/>
        <v>104532.20616999999</v>
      </c>
      <c r="H12" s="22">
        <f t="shared" si="0"/>
        <v>105926.425</v>
      </c>
      <c r="I12" s="22">
        <f t="shared" si="0"/>
        <v>108989.2</v>
      </c>
      <c r="J12" s="43">
        <f t="shared" si="2"/>
        <v>3232.9548299999997</v>
      </c>
      <c r="K12" s="44">
        <f t="shared" si="2"/>
        <v>3276.0749999999998</v>
      </c>
      <c r="L12" s="45">
        <f t="shared" si="2"/>
        <v>3370.7999999999997</v>
      </c>
      <c r="M12" s="43">
        <f t="shared" si="3"/>
        <v>-3232.9548299999997</v>
      </c>
      <c r="N12" s="44">
        <f t="shared" si="3"/>
        <v>-3276.0749999999998</v>
      </c>
      <c r="O12" s="45">
        <f t="shared" si="3"/>
        <v>-3370.7999999999997</v>
      </c>
      <c r="P12" s="39"/>
      <c r="Q12" s="39"/>
      <c r="R12" s="39"/>
    </row>
    <row r="13" spans="1:18" x14ac:dyDescent="0.45">
      <c r="A13" s="9">
        <v>4</v>
      </c>
      <c r="B13" s="90">
        <v>44392</v>
      </c>
      <c r="C13" s="91">
        <v>2</v>
      </c>
      <c r="D13" s="92">
        <v>1.27</v>
      </c>
      <c r="E13" s="59">
        <v>1.5</v>
      </c>
      <c r="F13" s="83">
        <v>2</v>
      </c>
      <c r="G13" s="22">
        <f t="shared" si="1"/>
        <v>108514.88322507699</v>
      </c>
      <c r="H13" s="22">
        <f t="shared" si="0"/>
        <v>110693.11412500001</v>
      </c>
      <c r="I13" s="22">
        <f t="shared" si="0"/>
        <v>115528.552</v>
      </c>
      <c r="J13" s="43">
        <f t="shared" si="2"/>
        <v>3135.9661850999996</v>
      </c>
      <c r="K13" s="44">
        <f t="shared" si="2"/>
        <v>3177.7927500000001</v>
      </c>
      <c r="L13" s="45">
        <f t="shared" si="2"/>
        <v>3269.6759999999999</v>
      </c>
      <c r="M13" s="43">
        <f t="shared" si="3"/>
        <v>3982.6770550769997</v>
      </c>
      <c r="N13" s="44">
        <f t="shared" si="3"/>
        <v>4766.6891249999999</v>
      </c>
      <c r="O13" s="45">
        <f t="shared" si="3"/>
        <v>6539.3519999999999</v>
      </c>
      <c r="P13" s="39"/>
      <c r="Q13" s="39"/>
      <c r="R13" s="39"/>
    </row>
    <row r="14" spans="1:18" x14ac:dyDescent="0.45">
      <c r="A14" s="9">
        <v>5</v>
      </c>
      <c r="B14" s="90">
        <v>44582</v>
      </c>
      <c r="C14" s="91">
        <v>2</v>
      </c>
      <c r="D14" s="92">
        <v>1.27</v>
      </c>
      <c r="E14" s="59">
        <v>1.5</v>
      </c>
      <c r="F14" s="83">
        <v>2</v>
      </c>
      <c r="G14" s="22">
        <f t="shared" si="1"/>
        <v>112649.30027595242</v>
      </c>
      <c r="H14" s="22">
        <f t="shared" si="0"/>
        <v>115674.30426062501</v>
      </c>
      <c r="I14" s="22">
        <f t="shared" si="0"/>
        <v>122460.26512</v>
      </c>
      <c r="J14" s="43">
        <f t="shared" si="2"/>
        <v>3255.4464967523095</v>
      </c>
      <c r="K14" s="44">
        <f t="shared" si="2"/>
        <v>3320.7934237499999</v>
      </c>
      <c r="L14" s="45">
        <f t="shared" si="2"/>
        <v>3465.8565599999997</v>
      </c>
      <c r="M14" s="43">
        <f t="shared" si="3"/>
        <v>4134.4170508754332</v>
      </c>
      <c r="N14" s="44">
        <f t="shared" si="3"/>
        <v>4981.190135625</v>
      </c>
      <c r="O14" s="45">
        <f t="shared" si="3"/>
        <v>6931.7131199999994</v>
      </c>
      <c r="P14" s="39"/>
      <c r="Q14" s="39"/>
      <c r="R14" s="39"/>
    </row>
    <row r="15" spans="1:18" x14ac:dyDescent="0.45">
      <c r="A15" s="9">
        <v>6</v>
      </c>
      <c r="B15" s="90">
        <v>44607</v>
      </c>
      <c r="C15" s="91">
        <v>2</v>
      </c>
      <c r="D15" s="92">
        <v>1.27</v>
      </c>
      <c r="E15" s="59">
        <v>1.5</v>
      </c>
      <c r="F15" s="83">
        <v>2</v>
      </c>
      <c r="G15" s="22">
        <f t="shared" si="1"/>
        <v>116941.23861646622</v>
      </c>
      <c r="H15" s="22">
        <f t="shared" si="0"/>
        <v>120879.64795235313</v>
      </c>
      <c r="I15" s="22">
        <f t="shared" si="0"/>
        <v>129807.8810272</v>
      </c>
      <c r="J15" s="43">
        <f t="shared" si="2"/>
        <v>3379.4790082785726</v>
      </c>
      <c r="K15" s="44">
        <f t="shared" si="2"/>
        <v>3470.2291278187499</v>
      </c>
      <c r="L15" s="45">
        <f t="shared" si="2"/>
        <v>3673.8079535999996</v>
      </c>
      <c r="M15" s="43">
        <f t="shared" si="3"/>
        <v>4291.9383405137869</v>
      </c>
      <c r="N15" s="44">
        <f t="shared" si="3"/>
        <v>5205.3436917281251</v>
      </c>
      <c r="O15" s="45">
        <f t="shared" si="3"/>
        <v>7347.6159071999991</v>
      </c>
      <c r="P15" s="39"/>
      <c r="Q15" s="39"/>
      <c r="R15" s="39"/>
    </row>
    <row r="16" spans="1:18" x14ac:dyDescent="0.45">
      <c r="A16" s="9">
        <v>7</v>
      </c>
      <c r="B16" s="90"/>
      <c r="C16" s="91"/>
      <c r="D16" s="92"/>
      <c r="E16" s="59"/>
      <c r="F16" s="85"/>
      <c r="G16" s="22" t="str">
        <f t="shared" si="1"/>
        <v/>
      </c>
      <c r="H16" s="22" t="str">
        <f t="shared" si="0"/>
        <v/>
      </c>
      <c r="I16" s="22" t="str">
        <f t="shared" si="0"/>
        <v/>
      </c>
      <c r="J16" s="43">
        <f t="shared" si="2"/>
        <v>3508.2371584939865</v>
      </c>
      <c r="K16" s="44">
        <f t="shared" si="2"/>
        <v>3626.3894385705939</v>
      </c>
      <c r="L16" s="45">
        <f t="shared" si="2"/>
        <v>3894.2364308159999</v>
      </c>
      <c r="M16" s="43" t="str">
        <f t="shared" si="3"/>
        <v/>
      </c>
      <c r="N16" s="44" t="str">
        <f t="shared" si="3"/>
        <v/>
      </c>
      <c r="O16" s="45" t="str">
        <f t="shared" si="3"/>
        <v/>
      </c>
      <c r="P16" s="39"/>
      <c r="Q16" s="39"/>
      <c r="R16" s="39"/>
    </row>
    <row r="17" spans="1:18" x14ac:dyDescent="0.45">
      <c r="A17" s="9">
        <v>8</v>
      </c>
      <c r="B17" s="90"/>
      <c r="C17" s="91"/>
      <c r="D17" s="92"/>
      <c r="E17" s="59"/>
      <c r="F17" s="85"/>
      <c r="G17" s="22" t="str">
        <f t="shared" si="1"/>
        <v/>
      </c>
      <c r="H17" s="22" t="str">
        <f t="shared" si="0"/>
        <v/>
      </c>
      <c r="I17" s="22" t="str">
        <f t="shared" si="0"/>
        <v/>
      </c>
      <c r="J17" s="43" t="str">
        <f t="shared" si="2"/>
        <v/>
      </c>
      <c r="K17" s="44" t="str">
        <f t="shared" si="2"/>
        <v/>
      </c>
      <c r="L17" s="45" t="str">
        <f t="shared" si="2"/>
        <v/>
      </c>
      <c r="M17" s="43" t="str">
        <f t="shared" si="3"/>
        <v/>
      </c>
      <c r="N17" s="44" t="str">
        <f t="shared" si="3"/>
        <v/>
      </c>
      <c r="O17" s="45" t="str">
        <f t="shared" si="3"/>
        <v/>
      </c>
      <c r="P17" s="39"/>
      <c r="Q17" s="39"/>
      <c r="R17" s="39"/>
    </row>
    <row r="18" spans="1:18" x14ac:dyDescent="0.45">
      <c r="A18" s="9">
        <v>9</v>
      </c>
      <c r="B18" s="90"/>
      <c r="C18" s="91"/>
      <c r="D18" s="92"/>
      <c r="E18" s="59"/>
      <c r="F18" s="85"/>
      <c r="G18" s="22" t="str">
        <f t="shared" si="1"/>
        <v/>
      </c>
      <c r="H18" s="22" t="str">
        <f t="shared" si="0"/>
        <v/>
      </c>
      <c r="I18" s="22" t="str">
        <f t="shared" si="0"/>
        <v/>
      </c>
      <c r="J18" s="43" t="str">
        <f>IF(G17="","",G17*0.03)</f>
        <v/>
      </c>
      <c r="K18" s="44" t="str">
        <f t="shared" si="2"/>
        <v/>
      </c>
      <c r="L18" s="45" t="str">
        <f t="shared" si="2"/>
        <v/>
      </c>
      <c r="M18" s="43" t="str">
        <f t="shared" si="3"/>
        <v/>
      </c>
      <c r="N18" s="44" t="str">
        <f t="shared" si="3"/>
        <v/>
      </c>
      <c r="O18" s="45" t="str">
        <f t="shared" si="3"/>
        <v/>
      </c>
      <c r="P18" s="39"/>
      <c r="Q18" s="39"/>
      <c r="R18" s="39"/>
    </row>
    <row r="19" spans="1:18" x14ac:dyDescent="0.45">
      <c r="A19" s="9">
        <v>10</v>
      </c>
      <c r="B19" s="90"/>
      <c r="C19" s="91"/>
      <c r="D19" s="92"/>
      <c r="E19" s="59"/>
      <c r="F19" s="85"/>
      <c r="G19" s="22" t="str">
        <f t="shared" si="1"/>
        <v/>
      </c>
      <c r="H19" s="22" t="str">
        <f t="shared" si="0"/>
        <v/>
      </c>
      <c r="I19" s="22" t="str">
        <f t="shared" si="0"/>
        <v/>
      </c>
      <c r="J19" s="43" t="str">
        <f t="shared" si="2"/>
        <v/>
      </c>
      <c r="K19" s="44" t="str">
        <f t="shared" si="2"/>
        <v/>
      </c>
      <c r="L19" s="45" t="str">
        <f t="shared" si="2"/>
        <v/>
      </c>
      <c r="M19" s="43" t="str">
        <f t="shared" si="3"/>
        <v/>
      </c>
      <c r="N19" s="44" t="str">
        <f t="shared" si="3"/>
        <v/>
      </c>
      <c r="O19" s="45" t="str">
        <f t="shared" si="3"/>
        <v/>
      </c>
      <c r="P19" s="39"/>
      <c r="Q19" s="39"/>
      <c r="R19" s="39"/>
    </row>
    <row r="20" spans="1:18" x14ac:dyDescent="0.45">
      <c r="A20" s="9">
        <v>11</v>
      </c>
      <c r="B20" s="5"/>
      <c r="C20" s="46"/>
      <c r="D20" s="56"/>
      <c r="E20" s="57"/>
      <c r="F20" s="58"/>
      <c r="G20" s="22" t="str">
        <f t="shared" si="1"/>
        <v/>
      </c>
      <c r="H20" s="22" t="str">
        <f t="shared" si="0"/>
        <v/>
      </c>
      <c r="I20" s="22" t="str">
        <f t="shared" si="0"/>
        <v/>
      </c>
      <c r="J20" s="43" t="str">
        <f t="shared" si="2"/>
        <v/>
      </c>
      <c r="K20" s="44" t="str">
        <f t="shared" si="2"/>
        <v/>
      </c>
      <c r="L20" s="45" t="str">
        <f t="shared" si="2"/>
        <v/>
      </c>
      <c r="M20" s="43" t="str">
        <f t="shared" si="3"/>
        <v/>
      </c>
      <c r="N20" s="44" t="str">
        <f t="shared" si="3"/>
        <v/>
      </c>
      <c r="O20" s="45" t="str">
        <f t="shared" si="3"/>
        <v/>
      </c>
      <c r="P20" s="39"/>
      <c r="R20" s="39"/>
    </row>
    <row r="21" spans="1:18" x14ac:dyDescent="0.45">
      <c r="A21" s="9">
        <v>12</v>
      </c>
      <c r="B21" s="5"/>
      <c r="C21" s="46"/>
      <c r="D21" s="56"/>
      <c r="E21" s="57"/>
      <c r="F21" s="58"/>
      <c r="G21" s="22" t="str">
        <f t="shared" si="1"/>
        <v/>
      </c>
      <c r="H21" s="22" t="str">
        <f t="shared" si="0"/>
        <v/>
      </c>
      <c r="I21" s="22" t="str">
        <f t="shared" si="0"/>
        <v/>
      </c>
      <c r="J21" s="43" t="str">
        <f t="shared" si="2"/>
        <v/>
      </c>
      <c r="K21" s="44" t="str">
        <f t="shared" si="2"/>
        <v/>
      </c>
      <c r="L21" s="45" t="str">
        <f t="shared" si="2"/>
        <v/>
      </c>
      <c r="M21" s="43" t="str">
        <f t="shared" si="3"/>
        <v/>
      </c>
      <c r="N21" s="44" t="str">
        <f t="shared" si="3"/>
        <v/>
      </c>
      <c r="O21" s="45" t="str">
        <f t="shared" si="3"/>
        <v/>
      </c>
      <c r="P21" s="39"/>
      <c r="Q21" s="94"/>
      <c r="R21" s="39"/>
    </row>
    <row r="22" spans="1:18" x14ac:dyDescent="0.45">
      <c r="A22" s="9">
        <v>13</v>
      </c>
      <c r="B22" s="5"/>
      <c r="C22" s="46"/>
      <c r="D22" s="56"/>
      <c r="E22" s="57"/>
      <c r="F22" s="58"/>
      <c r="G22" s="22" t="str">
        <f t="shared" si="1"/>
        <v/>
      </c>
      <c r="H22" s="22" t="str">
        <f t="shared" si="0"/>
        <v/>
      </c>
      <c r="I22" s="22" t="str">
        <f t="shared" si="0"/>
        <v/>
      </c>
      <c r="J22" s="43" t="str">
        <f t="shared" si="2"/>
        <v/>
      </c>
      <c r="K22" s="44" t="str">
        <f t="shared" si="2"/>
        <v/>
      </c>
      <c r="L22" s="45" t="str">
        <f t="shared" si="2"/>
        <v/>
      </c>
      <c r="M22" s="43" t="str">
        <f t="shared" si="3"/>
        <v/>
      </c>
      <c r="N22" s="44" t="str">
        <f t="shared" si="3"/>
        <v/>
      </c>
      <c r="O22" s="45" t="str">
        <f t="shared" si="3"/>
        <v/>
      </c>
      <c r="P22" s="39"/>
      <c r="Q22" s="94"/>
      <c r="R22" s="39"/>
    </row>
    <row r="23" spans="1:18" x14ac:dyDescent="0.45">
      <c r="A23" s="9">
        <v>14</v>
      </c>
      <c r="B23" s="5"/>
      <c r="C23" s="46"/>
      <c r="D23" s="56"/>
      <c r="E23" s="57"/>
      <c r="F23" s="58"/>
      <c r="G23" s="22" t="str">
        <f t="shared" si="1"/>
        <v/>
      </c>
      <c r="H23" s="22" t="str">
        <f t="shared" si="0"/>
        <v/>
      </c>
      <c r="I23" s="22" t="str">
        <f t="shared" si="0"/>
        <v/>
      </c>
      <c r="J23" s="43" t="str">
        <f t="shared" si="2"/>
        <v/>
      </c>
      <c r="K23" s="44" t="str">
        <f t="shared" si="2"/>
        <v/>
      </c>
      <c r="L23" s="45" t="str">
        <f t="shared" si="2"/>
        <v/>
      </c>
      <c r="M23" s="43" t="str">
        <f t="shared" si="3"/>
        <v/>
      </c>
      <c r="N23" s="44" t="str">
        <f t="shared" si="3"/>
        <v/>
      </c>
      <c r="O23" s="45" t="str">
        <f t="shared" si="3"/>
        <v/>
      </c>
      <c r="P23" s="39"/>
      <c r="Q23" s="94"/>
      <c r="R23" s="39"/>
    </row>
    <row r="24" spans="1:18" x14ac:dyDescent="0.45">
      <c r="A24" s="9">
        <v>15</v>
      </c>
      <c r="B24" s="5"/>
      <c r="C24" s="46"/>
      <c r="D24" s="56"/>
      <c r="E24" s="57"/>
      <c r="F24" s="79"/>
      <c r="G24" s="22" t="str">
        <f t="shared" si="1"/>
        <v/>
      </c>
      <c r="H24" s="22" t="str">
        <f t="shared" si="0"/>
        <v/>
      </c>
      <c r="I24" s="22" t="str">
        <f t="shared" si="0"/>
        <v/>
      </c>
      <c r="J24" s="43" t="str">
        <f t="shared" si="2"/>
        <v/>
      </c>
      <c r="K24" s="44" t="str">
        <f t="shared" si="2"/>
        <v/>
      </c>
      <c r="L24" s="45" t="str">
        <f t="shared" si="2"/>
        <v/>
      </c>
      <c r="M24" s="43" t="str">
        <f t="shared" si="3"/>
        <v/>
      </c>
      <c r="N24" s="44" t="str">
        <f t="shared" si="3"/>
        <v/>
      </c>
      <c r="O24" s="45" t="str">
        <f t="shared" si="3"/>
        <v/>
      </c>
      <c r="P24" s="39"/>
      <c r="Q24" s="39"/>
      <c r="R24" s="39"/>
    </row>
    <row r="25" spans="1:18" x14ac:dyDescent="0.45">
      <c r="A25" s="9">
        <v>16</v>
      </c>
      <c r="B25" s="5"/>
      <c r="C25" s="46"/>
      <c r="D25" s="56"/>
      <c r="E25" s="57"/>
      <c r="F25" s="58"/>
      <c r="G25" s="22" t="str">
        <f t="shared" si="1"/>
        <v/>
      </c>
      <c r="H25" s="22" t="str">
        <f t="shared" si="0"/>
        <v/>
      </c>
      <c r="I25" s="22" t="str">
        <f t="shared" si="0"/>
        <v/>
      </c>
      <c r="J25" s="43" t="str">
        <f t="shared" si="2"/>
        <v/>
      </c>
      <c r="K25" s="44" t="str">
        <f t="shared" si="2"/>
        <v/>
      </c>
      <c r="L25" s="45" t="str">
        <f t="shared" si="2"/>
        <v/>
      </c>
      <c r="M25" s="43" t="str">
        <f t="shared" si="3"/>
        <v/>
      </c>
      <c r="N25" s="44" t="str">
        <f t="shared" si="3"/>
        <v/>
      </c>
      <c r="O25" s="45" t="str">
        <f t="shared" si="3"/>
        <v/>
      </c>
      <c r="P25" s="39"/>
      <c r="Q25" s="39"/>
      <c r="R25" s="39"/>
    </row>
    <row r="26" spans="1:18" x14ac:dyDescent="0.45">
      <c r="A26" s="9">
        <v>17</v>
      </c>
      <c r="B26" s="5"/>
      <c r="C26" s="46"/>
      <c r="D26" s="56"/>
      <c r="E26" s="57"/>
      <c r="F26" s="58"/>
      <c r="G26" s="22" t="str">
        <f t="shared" si="1"/>
        <v/>
      </c>
      <c r="H26" s="22" t="str">
        <f t="shared" si="1"/>
        <v/>
      </c>
      <c r="I26" s="22" t="str">
        <f t="shared" si="1"/>
        <v/>
      </c>
      <c r="J26" s="43" t="str">
        <f t="shared" si="2"/>
        <v/>
      </c>
      <c r="K26" s="44" t="str">
        <f t="shared" si="2"/>
        <v/>
      </c>
      <c r="L26" s="45" t="str">
        <f t="shared" si="2"/>
        <v/>
      </c>
      <c r="M26" s="43" t="str">
        <f t="shared" si="3"/>
        <v/>
      </c>
      <c r="N26" s="44" t="str">
        <f t="shared" si="3"/>
        <v/>
      </c>
      <c r="O26" s="45" t="str">
        <f t="shared" si="3"/>
        <v/>
      </c>
      <c r="P26" s="39"/>
      <c r="Q26" s="39"/>
      <c r="R26" s="39"/>
    </row>
    <row r="27" spans="1:18" x14ac:dyDescent="0.45">
      <c r="A27" s="9">
        <v>18</v>
      </c>
      <c r="B27" s="5"/>
      <c r="C27" s="46"/>
      <c r="D27" s="56"/>
      <c r="E27" s="57"/>
      <c r="F27" s="58"/>
      <c r="G27" s="22" t="str">
        <f t="shared" ref="G27:I42" si="4">IF(D27="","",G26+M27)</f>
        <v/>
      </c>
      <c r="H27" s="22" t="str">
        <f t="shared" si="4"/>
        <v/>
      </c>
      <c r="I27" s="22" t="str">
        <f t="shared" si="4"/>
        <v/>
      </c>
      <c r="J27" s="43" t="str">
        <f t="shared" ref="J27:L59" si="5">IF(G26="","",G26*0.03)</f>
        <v/>
      </c>
      <c r="K27" s="44" t="str">
        <f t="shared" si="5"/>
        <v/>
      </c>
      <c r="L27" s="45" t="str">
        <f t="shared" si="5"/>
        <v/>
      </c>
      <c r="M27" s="43" t="str">
        <f t="shared" ref="M27:O59" si="6">IF(D27="","",J27*D27)</f>
        <v/>
      </c>
      <c r="N27" s="44" t="str">
        <f t="shared" si="6"/>
        <v/>
      </c>
      <c r="O27" s="45" t="str">
        <f t="shared" si="6"/>
        <v/>
      </c>
      <c r="P27" s="39"/>
      <c r="Q27" s="39"/>
      <c r="R27" s="39"/>
    </row>
    <row r="28" spans="1:18" x14ac:dyDescent="0.45">
      <c r="A28" s="9">
        <v>19</v>
      </c>
      <c r="B28" s="5"/>
      <c r="C28" s="46"/>
      <c r="D28" s="56"/>
      <c r="E28" s="57"/>
      <c r="F28" s="58"/>
      <c r="G28" s="22" t="str">
        <f t="shared" si="4"/>
        <v/>
      </c>
      <c r="H28" s="22" t="str">
        <f t="shared" si="4"/>
        <v/>
      </c>
      <c r="I28" s="22" t="str">
        <f t="shared" si="4"/>
        <v/>
      </c>
      <c r="J28" s="43" t="str">
        <f t="shared" si="5"/>
        <v/>
      </c>
      <c r="K28" s="44" t="str">
        <f t="shared" si="5"/>
        <v/>
      </c>
      <c r="L28" s="45" t="str">
        <f t="shared" si="5"/>
        <v/>
      </c>
      <c r="M28" s="43" t="str">
        <f t="shared" si="6"/>
        <v/>
      </c>
      <c r="N28" s="44" t="str">
        <f t="shared" si="6"/>
        <v/>
      </c>
      <c r="O28" s="45" t="str">
        <f t="shared" si="6"/>
        <v/>
      </c>
      <c r="P28" s="39"/>
      <c r="Q28" s="39"/>
      <c r="R28" s="39"/>
    </row>
    <row r="29" spans="1:18" x14ac:dyDescent="0.45">
      <c r="A29" s="9">
        <v>20</v>
      </c>
      <c r="B29" s="5"/>
      <c r="C29" s="46"/>
      <c r="D29" s="56"/>
      <c r="E29" s="57"/>
      <c r="F29" s="58"/>
      <c r="G29" s="22" t="str">
        <f t="shared" si="4"/>
        <v/>
      </c>
      <c r="H29" s="22" t="str">
        <f t="shared" si="4"/>
        <v/>
      </c>
      <c r="I29" s="22" t="str">
        <f t="shared" si="4"/>
        <v/>
      </c>
      <c r="J29" s="43" t="str">
        <f t="shared" si="5"/>
        <v/>
      </c>
      <c r="K29" s="44" t="str">
        <f t="shared" si="5"/>
        <v/>
      </c>
      <c r="L29" s="45" t="str">
        <f t="shared" si="5"/>
        <v/>
      </c>
      <c r="M29" s="43" t="str">
        <f t="shared" si="6"/>
        <v/>
      </c>
      <c r="N29" s="44" t="str">
        <f t="shared" si="6"/>
        <v/>
      </c>
      <c r="O29" s="45" t="str">
        <f t="shared" si="6"/>
        <v/>
      </c>
      <c r="P29" s="39"/>
      <c r="Q29" s="39"/>
      <c r="R29" s="39"/>
    </row>
    <row r="30" spans="1:18" x14ac:dyDescent="0.45">
      <c r="A30" s="9">
        <v>21</v>
      </c>
      <c r="B30" s="5"/>
      <c r="C30" s="46"/>
      <c r="D30" s="56"/>
      <c r="E30" s="57"/>
      <c r="F30" s="79"/>
      <c r="G30" s="22" t="str">
        <f t="shared" si="4"/>
        <v/>
      </c>
      <c r="H30" s="22" t="str">
        <f t="shared" si="4"/>
        <v/>
      </c>
      <c r="I30" s="22" t="str">
        <f t="shared" si="4"/>
        <v/>
      </c>
      <c r="J30" s="43" t="str">
        <f t="shared" si="5"/>
        <v/>
      </c>
      <c r="K30" s="44" t="str">
        <f t="shared" si="5"/>
        <v/>
      </c>
      <c r="L30" s="45" t="str">
        <f t="shared" si="5"/>
        <v/>
      </c>
      <c r="M30" s="43" t="str">
        <f t="shared" si="6"/>
        <v/>
      </c>
      <c r="N30" s="44" t="str">
        <f t="shared" si="6"/>
        <v/>
      </c>
      <c r="O30" s="45" t="str">
        <f t="shared" si="6"/>
        <v/>
      </c>
      <c r="P30" s="39"/>
      <c r="Q30" s="39"/>
      <c r="R30" s="39"/>
    </row>
    <row r="31" spans="1:18" x14ac:dyDescent="0.45">
      <c r="A31" s="9">
        <v>22</v>
      </c>
      <c r="B31" s="5"/>
      <c r="C31" s="46"/>
      <c r="D31" s="56"/>
      <c r="E31" s="57"/>
      <c r="F31" s="79"/>
      <c r="G31" s="22" t="str">
        <f t="shared" si="4"/>
        <v/>
      </c>
      <c r="H31" s="22" t="str">
        <f t="shared" si="4"/>
        <v/>
      </c>
      <c r="I31" s="22" t="str">
        <f t="shared" si="4"/>
        <v/>
      </c>
      <c r="J31" s="43" t="str">
        <f t="shared" si="5"/>
        <v/>
      </c>
      <c r="K31" s="44" t="str">
        <f t="shared" si="5"/>
        <v/>
      </c>
      <c r="L31" s="45" t="str">
        <f t="shared" si="5"/>
        <v/>
      </c>
      <c r="M31" s="43" t="str">
        <f t="shared" si="6"/>
        <v/>
      </c>
      <c r="N31" s="44" t="str">
        <f t="shared" si="6"/>
        <v/>
      </c>
      <c r="O31" s="45" t="str">
        <f t="shared" si="6"/>
        <v/>
      </c>
      <c r="P31" s="39"/>
      <c r="Q31" s="39"/>
      <c r="R31" s="39"/>
    </row>
    <row r="32" spans="1:18" x14ac:dyDescent="0.45">
      <c r="A32" s="9">
        <v>23</v>
      </c>
      <c r="B32" s="5"/>
      <c r="C32" s="46"/>
      <c r="D32" s="56"/>
      <c r="E32" s="57"/>
      <c r="F32" s="58"/>
      <c r="G32" s="22" t="str">
        <f t="shared" si="4"/>
        <v/>
      </c>
      <c r="H32" s="22" t="str">
        <f t="shared" si="4"/>
        <v/>
      </c>
      <c r="I32" s="22" t="str">
        <f t="shared" si="4"/>
        <v/>
      </c>
      <c r="J32" s="43" t="str">
        <f t="shared" si="5"/>
        <v/>
      </c>
      <c r="K32" s="44" t="str">
        <f t="shared" si="5"/>
        <v/>
      </c>
      <c r="L32" s="45" t="str">
        <f t="shared" si="5"/>
        <v/>
      </c>
      <c r="M32" s="43" t="str">
        <f t="shared" si="6"/>
        <v/>
      </c>
      <c r="N32" s="44" t="str">
        <f t="shared" si="6"/>
        <v/>
      </c>
      <c r="O32" s="45" t="str">
        <f t="shared" si="6"/>
        <v/>
      </c>
      <c r="P32" s="39"/>
      <c r="Q32" s="39"/>
      <c r="R32" s="39"/>
    </row>
    <row r="33" spans="1:18" x14ac:dyDescent="0.45">
      <c r="A33" s="9">
        <v>24</v>
      </c>
      <c r="B33" s="5"/>
      <c r="C33" s="46"/>
      <c r="D33" s="56"/>
      <c r="E33" s="57"/>
      <c r="F33" s="58"/>
      <c r="G33" s="22" t="str">
        <f t="shared" si="4"/>
        <v/>
      </c>
      <c r="H33" s="22" t="str">
        <f t="shared" si="4"/>
        <v/>
      </c>
      <c r="I33" s="22" t="str">
        <f t="shared" si="4"/>
        <v/>
      </c>
      <c r="J33" s="43" t="str">
        <f t="shared" si="5"/>
        <v/>
      </c>
      <c r="K33" s="44" t="str">
        <f t="shared" si="5"/>
        <v/>
      </c>
      <c r="L33" s="45" t="str">
        <f t="shared" si="5"/>
        <v/>
      </c>
      <c r="M33" s="43" t="str">
        <f t="shared" si="6"/>
        <v/>
      </c>
      <c r="N33" s="44" t="str">
        <f t="shared" si="6"/>
        <v/>
      </c>
      <c r="O33" s="45" t="str">
        <f t="shared" si="6"/>
        <v/>
      </c>
      <c r="P33" s="39"/>
      <c r="Q33" s="39"/>
      <c r="R33" s="39"/>
    </row>
    <row r="34" spans="1:18" x14ac:dyDescent="0.45">
      <c r="A34" s="9">
        <v>25</v>
      </c>
      <c r="B34" s="5"/>
      <c r="C34" s="46"/>
      <c r="D34" s="56"/>
      <c r="E34" s="57"/>
      <c r="F34" s="58"/>
      <c r="G34" s="22" t="str">
        <f t="shared" si="4"/>
        <v/>
      </c>
      <c r="H34" s="22" t="str">
        <f t="shared" si="4"/>
        <v/>
      </c>
      <c r="I34" s="22" t="str">
        <f t="shared" si="4"/>
        <v/>
      </c>
      <c r="J34" s="43" t="str">
        <f t="shared" si="5"/>
        <v/>
      </c>
      <c r="K34" s="44" t="str">
        <f t="shared" si="5"/>
        <v/>
      </c>
      <c r="L34" s="45" t="str">
        <f t="shared" si="5"/>
        <v/>
      </c>
      <c r="M34" s="43" t="str">
        <f t="shared" si="6"/>
        <v/>
      </c>
      <c r="N34" s="44" t="str">
        <f t="shared" si="6"/>
        <v/>
      </c>
      <c r="O34" s="45" t="str">
        <f t="shared" si="6"/>
        <v/>
      </c>
      <c r="P34" s="39"/>
      <c r="Q34" s="39"/>
      <c r="R34" s="39"/>
    </row>
    <row r="35" spans="1:18" x14ac:dyDescent="0.45">
      <c r="A35" s="9">
        <v>26</v>
      </c>
      <c r="B35" s="5"/>
      <c r="C35" s="46"/>
      <c r="D35" s="56"/>
      <c r="E35" s="57"/>
      <c r="F35" s="79"/>
      <c r="G35" s="22" t="str">
        <f t="shared" si="4"/>
        <v/>
      </c>
      <c r="H35" s="22" t="str">
        <f t="shared" si="4"/>
        <v/>
      </c>
      <c r="I35" s="22" t="str">
        <f t="shared" si="4"/>
        <v/>
      </c>
      <c r="J35" s="43" t="str">
        <f t="shared" si="5"/>
        <v/>
      </c>
      <c r="K35" s="44" t="str">
        <f t="shared" si="5"/>
        <v/>
      </c>
      <c r="L35" s="45" t="str">
        <f t="shared" si="5"/>
        <v/>
      </c>
      <c r="M35" s="43" t="str">
        <f t="shared" si="6"/>
        <v/>
      </c>
      <c r="N35" s="44" t="str">
        <f t="shared" si="6"/>
        <v/>
      </c>
      <c r="O35" s="45" t="str">
        <f t="shared" si="6"/>
        <v/>
      </c>
      <c r="P35" s="39"/>
      <c r="Q35" s="39"/>
      <c r="R35" s="39"/>
    </row>
    <row r="36" spans="1:18" x14ac:dyDescent="0.45">
      <c r="A36" s="9">
        <v>27</v>
      </c>
      <c r="B36" s="5"/>
      <c r="C36" s="46"/>
      <c r="D36" s="56"/>
      <c r="E36" s="57"/>
      <c r="F36" s="79"/>
      <c r="G36" s="22" t="str">
        <f t="shared" si="4"/>
        <v/>
      </c>
      <c r="H36" s="22" t="str">
        <f t="shared" si="4"/>
        <v/>
      </c>
      <c r="I36" s="22" t="str">
        <f t="shared" si="4"/>
        <v/>
      </c>
      <c r="J36" s="43" t="str">
        <f t="shared" si="5"/>
        <v/>
      </c>
      <c r="K36" s="44" t="str">
        <f t="shared" si="5"/>
        <v/>
      </c>
      <c r="L36" s="45" t="str">
        <f t="shared" si="5"/>
        <v/>
      </c>
      <c r="M36" s="43" t="str">
        <f t="shared" si="6"/>
        <v/>
      </c>
      <c r="N36" s="44" t="str">
        <f t="shared" si="6"/>
        <v/>
      </c>
      <c r="O36" s="45" t="str">
        <f t="shared" si="6"/>
        <v/>
      </c>
      <c r="P36" s="39"/>
      <c r="Q36" s="39"/>
      <c r="R36" s="39"/>
    </row>
    <row r="37" spans="1:18" x14ac:dyDescent="0.45">
      <c r="A37" s="9">
        <v>28</v>
      </c>
      <c r="B37" s="5"/>
      <c r="C37" s="46"/>
      <c r="D37" s="56"/>
      <c r="E37" s="57"/>
      <c r="F37" s="58"/>
      <c r="G37" s="22" t="str">
        <f t="shared" si="4"/>
        <v/>
      </c>
      <c r="H37" s="22" t="str">
        <f t="shared" si="4"/>
        <v/>
      </c>
      <c r="I37" s="22" t="str">
        <f t="shared" si="4"/>
        <v/>
      </c>
      <c r="J37" s="43" t="str">
        <f t="shared" si="5"/>
        <v/>
      </c>
      <c r="K37" s="44" t="str">
        <f t="shared" si="5"/>
        <v/>
      </c>
      <c r="L37" s="45" t="str">
        <f t="shared" si="5"/>
        <v/>
      </c>
      <c r="M37" s="43" t="str">
        <f t="shared" si="6"/>
        <v/>
      </c>
      <c r="N37" s="44" t="str">
        <f t="shared" si="6"/>
        <v/>
      </c>
      <c r="O37" s="45" t="str">
        <f t="shared" si="6"/>
        <v/>
      </c>
      <c r="P37" s="39"/>
      <c r="Q37" s="39"/>
      <c r="R37" s="39"/>
    </row>
    <row r="38" spans="1:18" x14ac:dyDescent="0.45">
      <c r="A38" s="9">
        <v>29</v>
      </c>
      <c r="B38" s="5"/>
      <c r="C38" s="46"/>
      <c r="D38" s="56"/>
      <c r="E38" s="57"/>
      <c r="F38" s="58"/>
      <c r="G38" s="22" t="str">
        <f t="shared" si="4"/>
        <v/>
      </c>
      <c r="H38" s="22" t="str">
        <f t="shared" si="4"/>
        <v/>
      </c>
      <c r="I38" s="22" t="str">
        <f t="shared" si="4"/>
        <v/>
      </c>
      <c r="J38" s="43" t="str">
        <f t="shared" si="5"/>
        <v/>
      </c>
      <c r="K38" s="44" t="str">
        <f t="shared" si="5"/>
        <v/>
      </c>
      <c r="L38" s="45" t="str">
        <f t="shared" si="5"/>
        <v/>
      </c>
      <c r="M38" s="43" t="str">
        <f t="shared" si="6"/>
        <v/>
      </c>
      <c r="N38" s="44" t="str">
        <f t="shared" si="6"/>
        <v/>
      </c>
      <c r="O38" s="45" t="str">
        <f t="shared" si="6"/>
        <v/>
      </c>
      <c r="P38" s="39"/>
      <c r="Q38" s="39"/>
      <c r="R38" s="39"/>
    </row>
    <row r="39" spans="1:18" x14ac:dyDescent="0.45">
      <c r="A39" s="9">
        <v>30</v>
      </c>
      <c r="B39" s="5"/>
      <c r="C39" s="46"/>
      <c r="D39" s="56"/>
      <c r="E39" s="57"/>
      <c r="F39" s="58"/>
      <c r="G39" s="22" t="str">
        <f t="shared" si="4"/>
        <v/>
      </c>
      <c r="H39" s="22" t="str">
        <f t="shared" si="4"/>
        <v/>
      </c>
      <c r="I39" s="22" t="str">
        <f t="shared" si="4"/>
        <v/>
      </c>
      <c r="J39" s="43" t="str">
        <f t="shared" si="5"/>
        <v/>
      </c>
      <c r="K39" s="44" t="str">
        <f t="shared" si="5"/>
        <v/>
      </c>
      <c r="L39" s="45" t="str">
        <f t="shared" si="5"/>
        <v/>
      </c>
      <c r="M39" s="43" t="str">
        <f t="shared" si="6"/>
        <v/>
      </c>
      <c r="N39" s="44" t="str">
        <f t="shared" si="6"/>
        <v/>
      </c>
      <c r="O39" s="45" t="str">
        <f t="shared" si="6"/>
        <v/>
      </c>
      <c r="P39" s="39"/>
      <c r="Q39" s="39"/>
      <c r="R39" s="39"/>
    </row>
    <row r="40" spans="1:18" x14ac:dyDescent="0.45">
      <c r="A40" s="9">
        <v>31</v>
      </c>
      <c r="B40" s="5"/>
      <c r="C40" s="46"/>
      <c r="D40" s="56"/>
      <c r="E40" s="59"/>
      <c r="F40" s="58"/>
      <c r="G40" s="22" t="str">
        <f t="shared" si="4"/>
        <v/>
      </c>
      <c r="H40" s="22" t="str">
        <f t="shared" si="4"/>
        <v/>
      </c>
      <c r="I40" s="22" t="str">
        <f t="shared" si="4"/>
        <v/>
      </c>
      <c r="J40" s="43" t="str">
        <f t="shared" si="5"/>
        <v/>
      </c>
      <c r="K40" s="44" t="str">
        <f t="shared" si="5"/>
        <v/>
      </c>
      <c r="L40" s="45" t="str">
        <f t="shared" si="5"/>
        <v/>
      </c>
      <c r="M40" s="43" t="str">
        <f t="shared" si="6"/>
        <v/>
      </c>
      <c r="N40" s="44" t="str">
        <f t="shared" si="6"/>
        <v/>
      </c>
      <c r="O40" s="45" t="str">
        <f t="shared" si="6"/>
        <v/>
      </c>
      <c r="P40" s="39"/>
      <c r="Q40" s="39"/>
      <c r="R40" s="39"/>
    </row>
    <row r="41" spans="1:18" x14ac:dyDescent="0.45">
      <c r="A41" s="9">
        <v>32</v>
      </c>
      <c r="B41" s="5"/>
      <c r="C41" s="46"/>
      <c r="D41" s="56"/>
      <c r="E41" s="59"/>
      <c r="F41" s="58"/>
      <c r="G41" s="22" t="str">
        <f t="shared" si="4"/>
        <v/>
      </c>
      <c r="H41" s="22" t="str">
        <f t="shared" si="4"/>
        <v/>
      </c>
      <c r="I41" s="22" t="str">
        <f t="shared" si="4"/>
        <v/>
      </c>
      <c r="J41" s="43" t="str">
        <f t="shared" si="5"/>
        <v/>
      </c>
      <c r="K41" s="44" t="str">
        <f t="shared" si="5"/>
        <v/>
      </c>
      <c r="L41" s="45" t="str">
        <f t="shared" si="5"/>
        <v/>
      </c>
      <c r="M41" s="43" t="str">
        <f t="shared" si="6"/>
        <v/>
      </c>
      <c r="N41" s="44" t="str">
        <f t="shared" si="6"/>
        <v/>
      </c>
      <c r="O41" s="45" t="str">
        <f t="shared" si="6"/>
        <v/>
      </c>
      <c r="P41" s="39"/>
      <c r="Q41" s="39"/>
      <c r="R41" s="39"/>
    </row>
    <row r="42" spans="1:18" x14ac:dyDescent="0.45">
      <c r="A42" s="9">
        <v>33</v>
      </c>
      <c r="B42" s="5"/>
      <c r="C42" s="46"/>
      <c r="D42" s="56"/>
      <c r="E42" s="59"/>
      <c r="F42" s="79"/>
      <c r="G42" s="22" t="str">
        <f t="shared" si="4"/>
        <v/>
      </c>
      <c r="H42" s="22" t="str">
        <f t="shared" si="4"/>
        <v/>
      </c>
      <c r="I42" s="22" t="str">
        <f t="shared" si="4"/>
        <v/>
      </c>
      <c r="J42" s="43" t="str">
        <f t="shared" si="5"/>
        <v/>
      </c>
      <c r="K42" s="44" t="str">
        <f t="shared" si="5"/>
        <v/>
      </c>
      <c r="L42" s="45" t="str">
        <f t="shared" si="5"/>
        <v/>
      </c>
      <c r="M42" s="43" t="str">
        <f t="shared" si="6"/>
        <v/>
      </c>
      <c r="N42" s="44" t="str">
        <f t="shared" si="6"/>
        <v/>
      </c>
      <c r="O42" s="45" t="str">
        <f t="shared" si="6"/>
        <v/>
      </c>
      <c r="P42" s="39"/>
      <c r="Q42" s="39"/>
      <c r="R42" s="39"/>
    </row>
    <row r="43" spans="1:18" x14ac:dyDescent="0.45">
      <c r="A43" s="9">
        <v>34</v>
      </c>
      <c r="B43" s="5"/>
      <c r="C43" s="46"/>
      <c r="D43" s="56"/>
      <c r="E43" s="59"/>
      <c r="F43" s="79"/>
      <c r="G43" s="22" t="str">
        <f t="shared" ref="G43:I58" si="7">IF(D43="","",G42+M43)</f>
        <v/>
      </c>
      <c r="H43" s="22" t="str">
        <f t="shared" si="7"/>
        <v/>
      </c>
      <c r="I43" s="22" t="str">
        <f t="shared" si="7"/>
        <v/>
      </c>
      <c r="J43" s="43" t="str">
        <f t="shared" si="5"/>
        <v/>
      </c>
      <c r="K43" s="44" t="str">
        <f t="shared" si="5"/>
        <v/>
      </c>
      <c r="L43" s="45" t="str">
        <f t="shared" si="5"/>
        <v/>
      </c>
      <c r="M43" s="43" t="str">
        <f>IF(D43="","",J43*D43)</f>
        <v/>
      </c>
      <c r="N43" s="44" t="str">
        <f t="shared" si="6"/>
        <v/>
      </c>
      <c r="O43" s="45" t="str">
        <f t="shared" si="6"/>
        <v/>
      </c>
      <c r="P43" s="39"/>
      <c r="Q43" s="39"/>
      <c r="R43" s="39"/>
    </row>
    <row r="44" spans="1:18" x14ac:dyDescent="0.45">
      <c r="A44" s="3">
        <v>35</v>
      </c>
      <c r="B44" s="5"/>
      <c r="C44" s="46"/>
      <c r="D44" s="56"/>
      <c r="E44" s="59"/>
      <c r="F44" s="58"/>
      <c r="G44" s="22" t="str">
        <f>IF(D44="","",G43+M44)</f>
        <v/>
      </c>
      <c r="H44" s="22" t="str">
        <f t="shared" si="7"/>
        <v/>
      </c>
      <c r="I44" s="22" t="str">
        <f t="shared" si="7"/>
        <v/>
      </c>
      <c r="J44" s="43" t="str">
        <f t="shared" si="5"/>
        <v/>
      </c>
      <c r="K44" s="44" t="str">
        <f t="shared" si="5"/>
        <v/>
      </c>
      <c r="L44" s="45" t="str">
        <f t="shared" si="5"/>
        <v/>
      </c>
      <c r="M44" s="43" t="str">
        <f t="shared" si="6"/>
        <v/>
      </c>
      <c r="N44" s="44" t="str">
        <f t="shared" si="6"/>
        <v/>
      </c>
      <c r="O44" s="45" t="str">
        <f t="shared" si="6"/>
        <v/>
      </c>
    </row>
    <row r="45" spans="1:18" x14ac:dyDescent="0.45">
      <c r="A45" s="9">
        <v>36</v>
      </c>
      <c r="B45" s="5"/>
      <c r="C45" s="46"/>
      <c r="D45" s="56"/>
      <c r="E45" s="59"/>
      <c r="F45" s="58"/>
      <c r="G45" s="22" t="str">
        <f t="shared" ref="G45:I59" si="8">IF(D45="","",G44+M45)</f>
        <v/>
      </c>
      <c r="H45" s="22" t="str">
        <f t="shared" si="7"/>
        <v/>
      </c>
      <c r="I45" s="22" t="str">
        <f t="shared" si="7"/>
        <v/>
      </c>
      <c r="J45" s="43" t="str">
        <f>IF(G44="","",G44*0.03)</f>
        <v/>
      </c>
      <c r="K45" s="44" t="str">
        <f t="shared" si="5"/>
        <v/>
      </c>
      <c r="L45" s="45" t="str">
        <f t="shared" si="5"/>
        <v/>
      </c>
      <c r="M45" s="43" t="str">
        <f>IF(D45="","",J45*D45)</f>
        <v/>
      </c>
      <c r="N45" s="44" t="str">
        <f t="shared" si="6"/>
        <v/>
      </c>
      <c r="O45" s="45" t="str">
        <f t="shared" si="6"/>
        <v/>
      </c>
    </row>
    <row r="46" spans="1:18" x14ac:dyDescent="0.45">
      <c r="A46" s="9">
        <v>37</v>
      </c>
      <c r="B46" s="5"/>
      <c r="C46" s="46"/>
      <c r="D46" s="56"/>
      <c r="E46" s="57"/>
      <c r="F46" s="58"/>
      <c r="G46" s="22" t="str">
        <f t="shared" si="8"/>
        <v/>
      </c>
      <c r="H46" s="22" t="str">
        <f t="shared" si="7"/>
        <v/>
      </c>
      <c r="I46" s="22" t="str">
        <f t="shared" si="7"/>
        <v/>
      </c>
      <c r="J46" s="43" t="str">
        <f t="shared" si="5"/>
        <v/>
      </c>
      <c r="K46" s="44" t="str">
        <f t="shared" si="5"/>
        <v/>
      </c>
      <c r="L46" s="45" t="str">
        <f t="shared" si="5"/>
        <v/>
      </c>
      <c r="M46" s="43" t="str">
        <f t="shared" si="6"/>
        <v/>
      </c>
      <c r="N46" s="44" t="str">
        <f t="shared" si="6"/>
        <v/>
      </c>
      <c r="O46" s="45" t="str">
        <f t="shared" si="6"/>
        <v/>
      </c>
    </row>
    <row r="47" spans="1:18" x14ac:dyDescent="0.45">
      <c r="A47" s="9">
        <v>38</v>
      </c>
      <c r="B47" s="5"/>
      <c r="C47" s="46"/>
      <c r="D47" s="56"/>
      <c r="E47" s="57"/>
      <c r="F47" s="58"/>
      <c r="G47" s="22" t="str">
        <f t="shared" si="8"/>
        <v/>
      </c>
      <c r="H47" s="22" t="str">
        <f t="shared" si="7"/>
        <v/>
      </c>
      <c r="I47" s="22" t="str">
        <f t="shared" si="7"/>
        <v/>
      </c>
      <c r="J47" s="43" t="str">
        <f t="shared" si="5"/>
        <v/>
      </c>
      <c r="K47" s="44" t="str">
        <f t="shared" si="5"/>
        <v/>
      </c>
      <c r="L47" s="45" t="str">
        <f t="shared" si="5"/>
        <v/>
      </c>
      <c r="M47" s="43" t="str">
        <f t="shared" si="6"/>
        <v/>
      </c>
      <c r="N47" s="44" t="str">
        <f t="shared" si="6"/>
        <v/>
      </c>
      <c r="O47" s="45" t="str">
        <f t="shared" si="6"/>
        <v/>
      </c>
    </row>
    <row r="48" spans="1:18" x14ac:dyDescent="0.45">
      <c r="A48" s="9">
        <v>39</v>
      </c>
      <c r="B48" s="5"/>
      <c r="C48" s="46"/>
      <c r="D48" s="56"/>
      <c r="E48" s="57"/>
      <c r="F48" s="58"/>
      <c r="G48" s="22" t="str">
        <f t="shared" si="8"/>
        <v/>
      </c>
      <c r="H48" s="22" t="str">
        <f t="shared" si="7"/>
        <v/>
      </c>
      <c r="I48" s="22" t="str">
        <f t="shared" si="7"/>
        <v/>
      </c>
      <c r="J48" s="43" t="str">
        <f t="shared" si="5"/>
        <v/>
      </c>
      <c r="K48" s="44" t="str">
        <f t="shared" si="5"/>
        <v/>
      </c>
      <c r="L48" s="45" t="str">
        <f t="shared" si="5"/>
        <v/>
      </c>
      <c r="M48" s="43" t="str">
        <f t="shared" si="6"/>
        <v/>
      </c>
      <c r="N48" s="44" t="str">
        <f t="shared" si="6"/>
        <v/>
      </c>
      <c r="O48" s="45" t="str">
        <f t="shared" si="6"/>
        <v/>
      </c>
    </row>
    <row r="49" spans="1:15" x14ac:dyDescent="0.45">
      <c r="A49" s="9">
        <v>40</v>
      </c>
      <c r="B49" s="5"/>
      <c r="C49" s="46"/>
      <c r="D49" s="56"/>
      <c r="E49" s="57"/>
      <c r="F49" s="58"/>
      <c r="G49" s="22" t="str">
        <f t="shared" si="8"/>
        <v/>
      </c>
      <c r="H49" s="22" t="str">
        <f t="shared" si="7"/>
        <v/>
      </c>
      <c r="I49" s="22" t="str">
        <f t="shared" si="7"/>
        <v/>
      </c>
      <c r="J49" s="43" t="str">
        <f t="shared" si="5"/>
        <v/>
      </c>
      <c r="K49" s="44" t="str">
        <f t="shared" si="5"/>
        <v/>
      </c>
      <c r="L49" s="45" t="str">
        <f t="shared" si="5"/>
        <v/>
      </c>
      <c r="M49" s="43" t="str">
        <f t="shared" si="6"/>
        <v/>
      </c>
      <c r="N49" s="44" t="str">
        <f t="shared" si="6"/>
        <v/>
      </c>
      <c r="O49" s="45" t="str">
        <f t="shared" si="6"/>
        <v/>
      </c>
    </row>
    <row r="50" spans="1:15" x14ac:dyDescent="0.45">
      <c r="A50" s="9">
        <v>41</v>
      </c>
      <c r="B50" s="5"/>
      <c r="C50" s="46"/>
      <c r="D50" s="56"/>
      <c r="E50" s="57"/>
      <c r="F50" s="58"/>
      <c r="G50" s="22" t="str">
        <f t="shared" si="8"/>
        <v/>
      </c>
      <c r="H50" s="22" t="str">
        <f t="shared" si="7"/>
        <v/>
      </c>
      <c r="I50" s="22" t="str">
        <f t="shared" si="7"/>
        <v/>
      </c>
      <c r="J50" s="43" t="str">
        <f t="shared" si="5"/>
        <v/>
      </c>
      <c r="K50" s="44" t="str">
        <f t="shared" si="5"/>
        <v/>
      </c>
      <c r="L50" s="45" t="str">
        <f t="shared" si="5"/>
        <v/>
      </c>
      <c r="M50" s="43" t="str">
        <f t="shared" si="6"/>
        <v/>
      </c>
      <c r="N50" s="44" t="str">
        <f t="shared" si="6"/>
        <v/>
      </c>
      <c r="O50" s="45" t="str">
        <f t="shared" si="6"/>
        <v/>
      </c>
    </row>
    <row r="51" spans="1:15" x14ac:dyDescent="0.45">
      <c r="A51" s="9">
        <v>42</v>
      </c>
      <c r="B51" s="5"/>
      <c r="C51" s="46"/>
      <c r="D51" s="56"/>
      <c r="E51" s="57"/>
      <c r="F51" s="58"/>
      <c r="G51" s="22" t="str">
        <f t="shared" si="8"/>
        <v/>
      </c>
      <c r="H51" s="22" t="str">
        <f t="shared" si="7"/>
        <v/>
      </c>
      <c r="I51" s="22" t="str">
        <f t="shared" si="7"/>
        <v/>
      </c>
      <c r="J51" s="43" t="str">
        <f t="shared" si="5"/>
        <v/>
      </c>
      <c r="K51" s="44" t="str">
        <f t="shared" si="5"/>
        <v/>
      </c>
      <c r="L51" s="45" t="str">
        <f t="shared" si="5"/>
        <v/>
      </c>
      <c r="M51" s="43" t="str">
        <f t="shared" si="6"/>
        <v/>
      </c>
      <c r="N51" s="44" t="str">
        <f t="shared" si="6"/>
        <v/>
      </c>
      <c r="O51" s="45" t="str">
        <f t="shared" si="6"/>
        <v/>
      </c>
    </row>
    <row r="52" spans="1:15" x14ac:dyDescent="0.45">
      <c r="A52" s="9">
        <v>43</v>
      </c>
      <c r="B52" s="5"/>
      <c r="C52" s="46"/>
      <c r="D52" s="56"/>
      <c r="E52" s="57"/>
      <c r="F52" s="79"/>
      <c r="G52" s="22" t="str">
        <f t="shared" si="8"/>
        <v/>
      </c>
      <c r="H52" s="22" t="str">
        <f t="shared" si="7"/>
        <v/>
      </c>
      <c r="I52" s="22" t="str">
        <f t="shared" si="7"/>
        <v/>
      </c>
      <c r="J52" s="43" t="str">
        <f t="shared" si="5"/>
        <v/>
      </c>
      <c r="K52" s="44" t="str">
        <f t="shared" si="5"/>
        <v/>
      </c>
      <c r="L52" s="45" t="str">
        <f t="shared" si="5"/>
        <v/>
      </c>
      <c r="M52" s="43" t="str">
        <f t="shared" si="6"/>
        <v/>
      </c>
      <c r="N52" s="44" t="str">
        <f t="shared" si="6"/>
        <v/>
      </c>
      <c r="O52" s="45" t="str">
        <f t="shared" si="6"/>
        <v/>
      </c>
    </row>
    <row r="53" spans="1:15" x14ac:dyDescent="0.45">
      <c r="A53" s="9">
        <v>44</v>
      </c>
      <c r="B53" s="5"/>
      <c r="C53" s="46"/>
      <c r="D53" s="56"/>
      <c r="E53" s="57"/>
      <c r="F53" s="58"/>
      <c r="G53" s="22" t="str">
        <f t="shared" si="8"/>
        <v/>
      </c>
      <c r="H53" s="22" t="str">
        <f t="shared" si="7"/>
        <v/>
      </c>
      <c r="I53" s="22" t="str">
        <f t="shared" si="7"/>
        <v/>
      </c>
      <c r="J53" s="43" t="str">
        <f t="shared" si="5"/>
        <v/>
      </c>
      <c r="K53" s="44" t="str">
        <f t="shared" si="5"/>
        <v/>
      </c>
      <c r="L53" s="45" t="str">
        <f t="shared" si="5"/>
        <v/>
      </c>
      <c r="M53" s="43" t="str">
        <f t="shared" si="6"/>
        <v/>
      </c>
      <c r="N53" s="44" t="str">
        <f t="shared" si="6"/>
        <v/>
      </c>
      <c r="O53" s="45" t="str">
        <f t="shared" si="6"/>
        <v/>
      </c>
    </row>
    <row r="54" spans="1:15" x14ac:dyDescent="0.45">
      <c r="A54" s="9">
        <v>45</v>
      </c>
      <c r="B54" s="5"/>
      <c r="C54" s="46"/>
      <c r="D54" s="56"/>
      <c r="E54" s="57"/>
      <c r="F54" s="58"/>
      <c r="G54" s="22" t="str">
        <f t="shared" si="8"/>
        <v/>
      </c>
      <c r="H54" s="22" t="str">
        <f t="shared" si="7"/>
        <v/>
      </c>
      <c r="I54" s="22" t="str">
        <f t="shared" si="7"/>
        <v/>
      </c>
      <c r="J54" s="43" t="str">
        <f t="shared" si="5"/>
        <v/>
      </c>
      <c r="K54" s="44" t="str">
        <f t="shared" si="5"/>
        <v/>
      </c>
      <c r="L54" s="45" t="str">
        <f t="shared" si="5"/>
        <v/>
      </c>
      <c r="M54" s="43" t="str">
        <f t="shared" si="6"/>
        <v/>
      </c>
      <c r="N54" s="44" t="str">
        <f t="shared" si="6"/>
        <v/>
      </c>
      <c r="O54" s="45" t="str">
        <f t="shared" si="6"/>
        <v/>
      </c>
    </row>
    <row r="55" spans="1:15" x14ac:dyDescent="0.45">
      <c r="A55" s="9">
        <v>46</v>
      </c>
      <c r="B55" s="5"/>
      <c r="C55" s="46"/>
      <c r="D55" s="56"/>
      <c r="E55" s="57"/>
      <c r="F55" s="58"/>
      <c r="G55" s="22" t="str">
        <f t="shared" si="8"/>
        <v/>
      </c>
      <c r="H55" s="22" t="str">
        <f t="shared" si="7"/>
        <v/>
      </c>
      <c r="I55" s="22" t="str">
        <f t="shared" si="7"/>
        <v/>
      </c>
      <c r="J55" s="43" t="str">
        <f t="shared" si="5"/>
        <v/>
      </c>
      <c r="K55" s="44" t="str">
        <f t="shared" si="5"/>
        <v/>
      </c>
      <c r="L55" s="45" t="str">
        <f t="shared" si="5"/>
        <v/>
      </c>
      <c r="M55" s="43" t="str">
        <f t="shared" si="6"/>
        <v/>
      </c>
      <c r="N55" s="44" t="str">
        <f t="shared" si="6"/>
        <v/>
      </c>
      <c r="O55" s="45" t="str">
        <f t="shared" si="6"/>
        <v/>
      </c>
    </row>
    <row r="56" spans="1:15" x14ac:dyDescent="0.45">
      <c r="A56" s="9">
        <v>47</v>
      </c>
      <c r="B56" s="5"/>
      <c r="C56" s="46"/>
      <c r="D56" s="56"/>
      <c r="E56" s="57"/>
      <c r="F56" s="58"/>
      <c r="G56" s="22" t="str">
        <f t="shared" si="8"/>
        <v/>
      </c>
      <c r="H56" s="22" t="str">
        <f t="shared" si="7"/>
        <v/>
      </c>
      <c r="I56" s="22" t="str">
        <f t="shared" si="7"/>
        <v/>
      </c>
      <c r="J56" s="43" t="str">
        <f t="shared" si="5"/>
        <v/>
      </c>
      <c r="K56" s="44" t="str">
        <f t="shared" si="5"/>
        <v/>
      </c>
      <c r="L56" s="45" t="str">
        <f t="shared" si="5"/>
        <v/>
      </c>
      <c r="M56" s="43" t="str">
        <f t="shared" si="6"/>
        <v/>
      </c>
      <c r="N56" s="44" t="str">
        <f t="shared" si="6"/>
        <v/>
      </c>
      <c r="O56" s="45" t="str">
        <f t="shared" si="6"/>
        <v/>
      </c>
    </row>
    <row r="57" spans="1:15" x14ac:dyDescent="0.45">
      <c r="A57" s="9">
        <v>48</v>
      </c>
      <c r="B57" s="5"/>
      <c r="C57" s="46"/>
      <c r="D57" s="56"/>
      <c r="E57" s="57"/>
      <c r="F57" s="58"/>
      <c r="G57" s="22" t="str">
        <f t="shared" si="8"/>
        <v/>
      </c>
      <c r="H57" s="22" t="str">
        <f t="shared" si="7"/>
        <v/>
      </c>
      <c r="I57" s="22" t="str">
        <f t="shared" si="7"/>
        <v/>
      </c>
      <c r="J57" s="43" t="str">
        <f t="shared" si="5"/>
        <v/>
      </c>
      <c r="K57" s="44" t="str">
        <f t="shared" si="5"/>
        <v/>
      </c>
      <c r="L57" s="45" t="str">
        <f t="shared" si="5"/>
        <v/>
      </c>
      <c r="M57" s="43" t="str">
        <f t="shared" si="6"/>
        <v/>
      </c>
      <c r="N57" s="44" t="str">
        <f t="shared" si="6"/>
        <v/>
      </c>
      <c r="O57" s="45" t="str">
        <f t="shared" si="6"/>
        <v/>
      </c>
    </row>
    <row r="58" spans="1:15" x14ac:dyDescent="0.45">
      <c r="A58" s="9">
        <v>49</v>
      </c>
      <c r="B58" s="5"/>
      <c r="C58" s="46"/>
      <c r="D58" s="56"/>
      <c r="E58" s="57"/>
      <c r="F58" s="58"/>
      <c r="G58" s="22" t="str">
        <f t="shared" si="8"/>
        <v/>
      </c>
      <c r="H58" s="22" t="str">
        <f t="shared" si="7"/>
        <v/>
      </c>
      <c r="I58" s="22" t="str">
        <f t="shared" si="7"/>
        <v/>
      </c>
      <c r="J58" s="43" t="str">
        <f t="shared" si="5"/>
        <v/>
      </c>
      <c r="K58" s="44" t="str">
        <f t="shared" si="5"/>
        <v/>
      </c>
      <c r="L58" s="45" t="str">
        <f t="shared" si="5"/>
        <v/>
      </c>
      <c r="M58" s="43" t="str">
        <f t="shared" si="6"/>
        <v/>
      </c>
      <c r="N58" s="44" t="str">
        <f t="shared" si="6"/>
        <v/>
      </c>
      <c r="O58" s="45" t="str">
        <f t="shared" si="6"/>
        <v/>
      </c>
    </row>
    <row r="59" spans="1:15" ht="18.600000000000001" thickBot="1" x14ac:dyDescent="0.5">
      <c r="A59" s="9">
        <v>50</v>
      </c>
      <c r="B59" s="6"/>
      <c r="C59" s="50"/>
      <c r="D59" s="60"/>
      <c r="E59" s="61"/>
      <c r="F59" s="62"/>
      <c r="G59" s="22" t="str">
        <f t="shared" si="8"/>
        <v/>
      </c>
      <c r="H59" s="22" t="str">
        <f t="shared" si="8"/>
        <v/>
      </c>
      <c r="I59" s="22" t="str">
        <f t="shared" si="8"/>
        <v/>
      </c>
      <c r="J59" s="43" t="str">
        <f t="shared" si="5"/>
        <v/>
      </c>
      <c r="K59" s="44" t="str">
        <f t="shared" si="5"/>
        <v/>
      </c>
      <c r="L59" s="45" t="str">
        <f t="shared" si="5"/>
        <v/>
      </c>
      <c r="M59" s="43" t="str">
        <f t="shared" si="6"/>
        <v/>
      </c>
      <c r="N59" s="44" t="str">
        <f t="shared" si="6"/>
        <v/>
      </c>
      <c r="O59" s="45" t="str">
        <f t="shared" si="6"/>
        <v/>
      </c>
    </row>
    <row r="60" spans="1:15" ht="18.600000000000001" thickBot="1" x14ac:dyDescent="0.5">
      <c r="A60" s="9"/>
      <c r="B60" s="104" t="s">
        <v>5</v>
      </c>
      <c r="C60" s="105"/>
      <c r="D60" s="7">
        <f>COUNTIF(D10:D59,1.27)</f>
        <v>5</v>
      </c>
      <c r="E60" s="7">
        <f>COUNTIF(E10:E59,1.5)</f>
        <v>5</v>
      </c>
      <c r="F60" s="8">
        <f>COUNTIF(F10:F59,2)</f>
        <v>5</v>
      </c>
      <c r="G60" s="69">
        <f>M60+G9</f>
        <v>116941.23861646622</v>
      </c>
      <c r="H60" s="70">
        <f>N60+H9</f>
        <v>120879.64795235312</v>
      </c>
      <c r="I60" s="71">
        <f>O60+I9</f>
        <v>129807.8810272</v>
      </c>
      <c r="J60" s="66" t="s">
        <v>31</v>
      </c>
      <c r="K60" s="67">
        <f>B59-B10</f>
        <v>-43966</v>
      </c>
      <c r="L60" s="68" t="s">
        <v>32</v>
      </c>
      <c r="M60" s="80">
        <f>SUM(M10:M59)</f>
        <v>16941.238616466217</v>
      </c>
      <c r="N60" s="81">
        <f>SUM(N10:N59)</f>
        <v>20879.647952353123</v>
      </c>
      <c r="O60" s="82">
        <f>SUM(O10:O59)</f>
        <v>29807.881027199997</v>
      </c>
    </row>
    <row r="61" spans="1:15" ht="18.600000000000001" thickBot="1" x14ac:dyDescent="0.5">
      <c r="A61" s="9"/>
      <c r="B61" s="98" t="s">
        <v>6</v>
      </c>
      <c r="C61" s="99"/>
      <c r="D61" s="7">
        <f>COUNTIF(D10:D59,-1)</f>
        <v>1</v>
      </c>
      <c r="E61" s="7">
        <f>COUNTIF(E10:E59,-1)</f>
        <v>1</v>
      </c>
      <c r="F61" s="8">
        <f>COUNTIF(F10:F59,-1)</f>
        <v>1</v>
      </c>
      <c r="G61" s="96" t="s">
        <v>30</v>
      </c>
      <c r="H61" s="97"/>
      <c r="I61" s="103"/>
      <c r="J61" s="96" t="s">
        <v>33</v>
      </c>
      <c r="K61" s="97"/>
      <c r="L61" s="103"/>
      <c r="M61" s="9"/>
      <c r="N61" s="3"/>
      <c r="O61" s="4"/>
    </row>
    <row r="62" spans="1:15" ht="18.600000000000001" thickBot="1" x14ac:dyDescent="0.5">
      <c r="A62" s="9"/>
      <c r="B62" s="98" t="s">
        <v>35</v>
      </c>
      <c r="C62" s="99"/>
      <c r="D62" s="7">
        <f>COUNTIF(D10:D59,0)</f>
        <v>0</v>
      </c>
      <c r="E62" s="7">
        <f>COUNTIF(E10:E59,0)</f>
        <v>0</v>
      </c>
      <c r="F62" s="7">
        <f>COUNTIF(F10:F59,0)</f>
        <v>0</v>
      </c>
      <c r="G62" s="75">
        <f>G60/G9</f>
        <v>1.1694123861646621</v>
      </c>
      <c r="H62" s="76">
        <f t="shared" ref="H62" si="9">H60/H9</f>
        <v>1.2087964795235311</v>
      </c>
      <c r="I62" s="77">
        <f>I60/I9</f>
        <v>1.298078810272</v>
      </c>
      <c r="J62" s="64">
        <f>(G62-100%)*30/K60</f>
        <v>-1.1559777066232688E-4</v>
      </c>
      <c r="K62" s="64">
        <f>(H62-100%)*30/K60</f>
        <v>-1.4247132751912689E-4</v>
      </c>
      <c r="L62" s="65">
        <f>(I62-100%)*30/K60</f>
        <v>-2.0339271955965973E-4</v>
      </c>
      <c r="M62" s="10"/>
      <c r="N62" s="2"/>
      <c r="O62" s="11"/>
    </row>
    <row r="63" spans="1:15" ht="18.600000000000001" thickBot="1" x14ac:dyDescent="0.5">
      <c r="A63" s="3"/>
      <c r="B63" s="96" t="s">
        <v>4</v>
      </c>
      <c r="C63" s="97"/>
      <c r="D63" s="78">
        <f t="shared" ref="D63:E63" si="10">D60/(D60+D61+D62)</f>
        <v>0.83333333333333337</v>
      </c>
      <c r="E63" s="73">
        <f t="shared" si="10"/>
        <v>0.83333333333333337</v>
      </c>
      <c r="F63" s="74">
        <f>F60/(F60+F61+F62)</f>
        <v>0.83333333333333337</v>
      </c>
    </row>
    <row r="65" spans="4:6" x14ac:dyDescent="0.45">
      <c r="D65" s="72"/>
      <c r="E65" s="72"/>
      <c r="F65" s="72"/>
    </row>
  </sheetData>
  <mergeCells count="11">
    <mergeCell ref="B61:C61"/>
    <mergeCell ref="G61:I61"/>
    <mergeCell ref="J61:L61"/>
    <mergeCell ref="B62:C62"/>
    <mergeCell ref="B63:C63"/>
    <mergeCell ref="B60:C60"/>
    <mergeCell ref="G7:I7"/>
    <mergeCell ref="J7:L7"/>
    <mergeCell ref="M7:O7"/>
    <mergeCell ref="J9:L9"/>
    <mergeCell ref="M9:O9"/>
  </mergeCells>
  <phoneticPr fontId="1"/>
  <pageMargins left="0.7" right="0.7" top="0.75" bottom="0.75"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9"/>
  <sheetViews>
    <sheetView zoomScale="60" zoomScaleNormal="60" workbookViewId="0">
      <selection activeCell="X4" sqref="X4"/>
    </sheetView>
  </sheetViews>
  <sheetFormatPr defaultColWidth="8.09765625" defaultRowHeight="14.4" x14ac:dyDescent="0.45"/>
  <cols>
    <col min="1" max="1" width="6.59765625" style="52" customWidth="1"/>
    <col min="2" max="2" width="7.19921875" style="51" customWidth="1"/>
    <col min="3" max="256" width="8.09765625" style="51"/>
    <col min="257" max="257" width="6.59765625" style="51" customWidth="1"/>
    <col min="258" max="258" width="7.19921875" style="51" customWidth="1"/>
    <col min="259" max="512" width="8.09765625" style="51"/>
    <col min="513" max="513" width="6.59765625" style="51" customWidth="1"/>
    <col min="514" max="514" width="7.19921875" style="51" customWidth="1"/>
    <col min="515" max="768" width="8.09765625" style="51"/>
    <col min="769" max="769" width="6.59765625" style="51" customWidth="1"/>
    <col min="770" max="770" width="7.19921875" style="51" customWidth="1"/>
    <col min="771" max="1024" width="8.09765625" style="51"/>
    <col min="1025" max="1025" width="6.59765625" style="51" customWidth="1"/>
    <col min="1026" max="1026" width="7.19921875" style="51" customWidth="1"/>
    <col min="1027" max="1280" width="8.09765625" style="51"/>
    <col min="1281" max="1281" width="6.59765625" style="51" customWidth="1"/>
    <col min="1282" max="1282" width="7.19921875" style="51" customWidth="1"/>
    <col min="1283" max="1536" width="8.09765625" style="51"/>
    <col min="1537" max="1537" width="6.59765625" style="51" customWidth="1"/>
    <col min="1538" max="1538" width="7.19921875" style="51" customWidth="1"/>
    <col min="1539" max="1792" width="8.09765625" style="51"/>
    <col min="1793" max="1793" width="6.59765625" style="51" customWidth="1"/>
    <col min="1794" max="1794" width="7.19921875" style="51" customWidth="1"/>
    <col min="1795" max="2048" width="8.09765625" style="51"/>
    <col min="2049" max="2049" width="6.59765625" style="51" customWidth="1"/>
    <col min="2050" max="2050" width="7.19921875" style="51" customWidth="1"/>
    <col min="2051" max="2304" width="8.09765625" style="51"/>
    <col min="2305" max="2305" width="6.59765625" style="51" customWidth="1"/>
    <col min="2306" max="2306" width="7.19921875" style="51" customWidth="1"/>
    <col min="2307" max="2560" width="8.09765625" style="51"/>
    <col min="2561" max="2561" width="6.59765625" style="51" customWidth="1"/>
    <col min="2562" max="2562" width="7.19921875" style="51" customWidth="1"/>
    <col min="2563" max="2816" width="8.09765625" style="51"/>
    <col min="2817" max="2817" width="6.59765625" style="51" customWidth="1"/>
    <col min="2818" max="2818" width="7.19921875" style="51" customWidth="1"/>
    <col min="2819" max="3072" width="8.09765625" style="51"/>
    <col min="3073" max="3073" width="6.59765625" style="51" customWidth="1"/>
    <col min="3074" max="3074" width="7.19921875" style="51" customWidth="1"/>
    <col min="3075" max="3328" width="8.09765625" style="51"/>
    <col min="3329" max="3329" width="6.59765625" style="51" customWidth="1"/>
    <col min="3330" max="3330" width="7.19921875" style="51" customWidth="1"/>
    <col min="3331" max="3584" width="8.09765625" style="51"/>
    <col min="3585" max="3585" width="6.59765625" style="51" customWidth="1"/>
    <col min="3586" max="3586" width="7.19921875" style="51" customWidth="1"/>
    <col min="3587" max="3840" width="8.09765625" style="51"/>
    <col min="3841" max="3841" width="6.59765625" style="51" customWidth="1"/>
    <col min="3842" max="3842" width="7.19921875" style="51" customWidth="1"/>
    <col min="3843" max="4096" width="8.09765625" style="51"/>
    <col min="4097" max="4097" width="6.59765625" style="51" customWidth="1"/>
    <col min="4098" max="4098" width="7.19921875" style="51" customWidth="1"/>
    <col min="4099" max="4352" width="8.09765625" style="51"/>
    <col min="4353" max="4353" width="6.59765625" style="51" customWidth="1"/>
    <col min="4354" max="4354" width="7.19921875" style="51" customWidth="1"/>
    <col min="4355" max="4608" width="8.09765625" style="51"/>
    <col min="4609" max="4609" width="6.59765625" style="51" customWidth="1"/>
    <col min="4610" max="4610" width="7.19921875" style="51" customWidth="1"/>
    <col min="4611" max="4864" width="8.09765625" style="51"/>
    <col min="4865" max="4865" width="6.59765625" style="51" customWidth="1"/>
    <col min="4866" max="4866" width="7.19921875" style="51" customWidth="1"/>
    <col min="4867" max="5120" width="8.09765625" style="51"/>
    <col min="5121" max="5121" width="6.59765625" style="51" customWidth="1"/>
    <col min="5122" max="5122" width="7.19921875" style="51" customWidth="1"/>
    <col min="5123" max="5376" width="8.09765625" style="51"/>
    <col min="5377" max="5377" width="6.59765625" style="51" customWidth="1"/>
    <col min="5378" max="5378" width="7.19921875" style="51" customWidth="1"/>
    <col min="5379" max="5632" width="8.09765625" style="51"/>
    <col min="5633" max="5633" width="6.59765625" style="51" customWidth="1"/>
    <col min="5634" max="5634" width="7.19921875" style="51" customWidth="1"/>
    <col min="5635" max="5888" width="8.09765625" style="51"/>
    <col min="5889" max="5889" width="6.59765625" style="51" customWidth="1"/>
    <col min="5890" max="5890" width="7.19921875" style="51" customWidth="1"/>
    <col min="5891" max="6144" width="8.09765625" style="51"/>
    <col min="6145" max="6145" width="6.59765625" style="51" customWidth="1"/>
    <col min="6146" max="6146" width="7.19921875" style="51" customWidth="1"/>
    <col min="6147" max="6400" width="8.09765625" style="51"/>
    <col min="6401" max="6401" width="6.59765625" style="51" customWidth="1"/>
    <col min="6402" max="6402" width="7.19921875" style="51" customWidth="1"/>
    <col min="6403" max="6656" width="8.09765625" style="51"/>
    <col min="6657" max="6657" width="6.59765625" style="51" customWidth="1"/>
    <col min="6658" max="6658" width="7.19921875" style="51" customWidth="1"/>
    <col min="6659" max="6912" width="8.09765625" style="51"/>
    <col min="6913" max="6913" width="6.59765625" style="51" customWidth="1"/>
    <col min="6914" max="6914" width="7.19921875" style="51" customWidth="1"/>
    <col min="6915" max="7168" width="8.09765625" style="51"/>
    <col min="7169" max="7169" width="6.59765625" style="51" customWidth="1"/>
    <col min="7170" max="7170" width="7.19921875" style="51" customWidth="1"/>
    <col min="7171" max="7424" width="8.09765625" style="51"/>
    <col min="7425" max="7425" width="6.59765625" style="51" customWidth="1"/>
    <col min="7426" max="7426" width="7.19921875" style="51" customWidth="1"/>
    <col min="7427" max="7680" width="8.09765625" style="51"/>
    <col min="7681" max="7681" width="6.59765625" style="51" customWidth="1"/>
    <col min="7682" max="7682" width="7.19921875" style="51" customWidth="1"/>
    <col min="7683" max="7936" width="8.09765625" style="51"/>
    <col min="7937" max="7937" width="6.59765625" style="51" customWidth="1"/>
    <col min="7938" max="7938" width="7.19921875" style="51" customWidth="1"/>
    <col min="7939" max="8192" width="8.09765625" style="51"/>
    <col min="8193" max="8193" width="6.59765625" style="51" customWidth="1"/>
    <col min="8194" max="8194" width="7.19921875" style="51" customWidth="1"/>
    <col min="8195" max="8448" width="8.09765625" style="51"/>
    <col min="8449" max="8449" width="6.59765625" style="51" customWidth="1"/>
    <col min="8450" max="8450" width="7.19921875" style="51" customWidth="1"/>
    <col min="8451" max="8704" width="8.09765625" style="51"/>
    <col min="8705" max="8705" width="6.59765625" style="51" customWidth="1"/>
    <col min="8706" max="8706" width="7.19921875" style="51" customWidth="1"/>
    <col min="8707" max="8960" width="8.09765625" style="51"/>
    <col min="8961" max="8961" width="6.59765625" style="51" customWidth="1"/>
    <col min="8962" max="8962" width="7.19921875" style="51" customWidth="1"/>
    <col min="8963" max="9216" width="8.09765625" style="51"/>
    <col min="9217" max="9217" width="6.59765625" style="51" customWidth="1"/>
    <col min="9218" max="9218" width="7.19921875" style="51" customWidth="1"/>
    <col min="9219" max="9472" width="8.09765625" style="51"/>
    <col min="9473" max="9473" width="6.59765625" style="51" customWidth="1"/>
    <col min="9474" max="9474" width="7.19921875" style="51" customWidth="1"/>
    <col min="9475" max="9728" width="8.09765625" style="51"/>
    <col min="9729" max="9729" width="6.59765625" style="51" customWidth="1"/>
    <col min="9730" max="9730" width="7.19921875" style="51" customWidth="1"/>
    <col min="9731" max="9984" width="8.09765625" style="51"/>
    <col min="9985" max="9985" width="6.59765625" style="51" customWidth="1"/>
    <col min="9986" max="9986" width="7.19921875" style="51" customWidth="1"/>
    <col min="9987" max="10240" width="8.09765625" style="51"/>
    <col min="10241" max="10241" width="6.59765625" style="51" customWidth="1"/>
    <col min="10242" max="10242" width="7.19921875" style="51" customWidth="1"/>
    <col min="10243" max="10496" width="8.09765625" style="51"/>
    <col min="10497" max="10497" width="6.59765625" style="51" customWidth="1"/>
    <col min="10498" max="10498" width="7.19921875" style="51" customWidth="1"/>
    <col min="10499" max="10752" width="8.09765625" style="51"/>
    <col min="10753" max="10753" width="6.59765625" style="51" customWidth="1"/>
    <col min="10754" max="10754" width="7.19921875" style="51" customWidth="1"/>
    <col min="10755" max="11008" width="8.09765625" style="51"/>
    <col min="11009" max="11009" width="6.59765625" style="51" customWidth="1"/>
    <col min="11010" max="11010" width="7.19921875" style="51" customWidth="1"/>
    <col min="11011" max="11264" width="8.09765625" style="51"/>
    <col min="11265" max="11265" width="6.59765625" style="51" customWidth="1"/>
    <col min="11266" max="11266" width="7.19921875" style="51" customWidth="1"/>
    <col min="11267" max="11520" width="8.09765625" style="51"/>
    <col min="11521" max="11521" width="6.59765625" style="51" customWidth="1"/>
    <col min="11522" max="11522" width="7.19921875" style="51" customWidth="1"/>
    <col min="11523" max="11776" width="8.09765625" style="51"/>
    <col min="11777" max="11777" width="6.59765625" style="51" customWidth="1"/>
    <col min="11778" max="11778" width="7.19921875" style="51" customWidth="1"/>
    <col min="11779" max="12032" width="8.09765625" style="51"/>
    <col min="12033" max="12033" width="6.59765625" style="51" customWidth="1"/>
    <col min="12034" max="12034" width="7.19921875" style="51" customWidth="1"/>
    <col min="12035" max="12288" width="8.09765625" style="51"/>
    <col min="12289" max="12289" width="6.59765625" style="51" customWidth="1"/>
    <col min="12290" max="12290" width="7.19921875" style="51" customWidth="1"/>
    <col min="12291" max="12544" width="8.09765625" style="51"/>
    <col min="12545" max="12545" width="6.59765625" style="51" customWidth="1"/>
    <col min="12546" max="12546" width="7.19921875" style="51" customWidth="1"/>
    <col min="12547" max="12800" width="8.09765625" style="51"/>
    <col min="12801" max="12801" width="6.59765625" style="51" customWidth="1"/>
    <col min="12802" max="12802" width="7.19921875" style="51" customWidth="1"/>
    <col min="12803" max="13056" width="8.09765625" style="51"/>
    <col min="13057" max="13057" width="6.59765625" style="51" customWidth="1"/>
    <col min="13058" max="13058" width="7.19921875" style="51" customWidth="1"/>
    <col min="13059" max="13312" width="8.09765625" style="51"/>
    <col min="13313" max="13313" width="6.59765625" style="51" customWidth="1"/>
    <col min="13314" max="13314" width="7.19921875" style="51" customWidth="1"/>
    <col min="13315" max="13568" width="8.09765625" style="51"/>
    <col min="13569" max="13569" width="6.59765625" style="51" customWidth="1"/>
    <col min="13570" max="13570" width="7.19921875" style="51" customWidth="1"/>
    <col min="13571" max="13824" width="8.09765625" style="51"/>
    <col min="13825" max="13825" width="6.59765625" style="51" customWidth="1"/>
    <col min="13826" max="13826" width="7.19921875" style="51" customWidth="1"/>
    <col min="13827" max="14080" width="8.09765625" style="51"/>
    <col min="14081" max="14081" width="6.59765625" style="51" customWidth="1"/>
    <col min="14082" max="14082" width="7.19921875" style="51" customWidth="1"/>
    <col min="14083" max="14336" width="8.09765625" style="51"/>
    <col min="14337" max="14337" width="6.59765625" style="51" customWidth="1"/>
    <col min="14338" max="14338" width="7.19921875" style="51" customWidth="1"/>
    <col min="14339" max="14592" width="8.09765625" style="51"/>
    <col min="14593" max="14593" width="6.59765625" style="51" customWidth="1"/>
    <col min="14594" max="14594" width="7.19921875" style="51" customWidth="1"/>
    <col min="14595" max="14848" width="8.09765625" style="51"/>
    <col min="14849" max="14849" width="6.59765625" style="51" customWidth="1"/>
    <col min="14850" max="14850" width="7.19921875" style="51" customWidth="1"/>
    <col min="14851" max="15104" width="8.09765625" style="51"/>
    <col min="15105" max="15105" width="6.59765625" style="51" customWidth="1"/>
    <col min="15106" max="15106" width="7.19921875" style="51" customWidth="1"/>
    <col min="15107" max="15360" width="8.09765625" style="51"/>
    <col min="15361" max="15361" width="6.59765625" style="51" customWidth="1"/>
    <col min="15362" max="15362" width="7.19921875" style="51" customWidth="1"/>
    <col min="15363" max="15616" width="8.09765625" style="51"/>
    <col min="15617" max="15617" width="6.59765625" style="51" customWidth="1"/>
    <col min="15618" max="15618" width="7.19921875" style="51" customWidth="1"/>
    <col min="15619" max="15872" width="8.09765625" style="51"/>
    <col min="15873" max="15873" width="6.59765625" style="51" customWidth="1"/>
    <col min="15874" max="15874" width="7.19921875" style="51" customWidth="1"/>
    <col min="15875" max="16128" width="8.09765625" style="51"/>
    <col min="16129" max="16129" width="6.59765625" style="51" customWidth="1"/>
    <col min="16130" max="16130" width="7.19921875" style="51" customWidth="1"/>
    <col min="16131" max="16384" width="8.09765625" style="51"/>
  </cols>
  <sheetData>
    <row r="1" spans="1:21" ht="16.2" x14ac:dyDescent="0.45">
      <c r="B1" s="110" t="s">
        <v>102</v>
      </c>
      <c r="U1" s="110" t="s">
        <v>101</v>
      </c>
    </row>
    <row r="3" spans="1:21" x14ac:dyDescent="0.45">
      <c r="A3" s="52" t="s">
        <v>69</v>
      </c>
    </row>
    <row r="37" spans="1:21" x14ac:dyDescent="0.45">
      <c r="A37" s="52" t="s">
        <v>75</v>
      </c>
      <c r="U37" s="51" t="s">
        <v>97</v>
      </c>
    </row>
    <row r="38" spans="1:21" x14ac:dyDescent="0.45">
      <c r="U38" s="51" t="s">
        <v>96</v>
      </c>
    </row>
    <row r="70" spans="1:21" x14ac:dyDescent="0.45">
      <c r="A70" s="52" t="s">
        <v>37</v>
      </c>
      <c r="U70" s="51" t="s">
        <v>100</v>
      </c>
    </row>
    <row r="103" spans="1:21" x14ac:dyDescent="0.45">
      <c r="A103" s="52" t="s">
        <v>40</v>
      </c>
      <c r="U103" s="51" t="s">
        <v>98</v>
      </c>
    </row>
    <row r="104" spans="1:21" x14ac:dyDescent="0.45">
      <c r="U104" s="51" t="s">
        <v>99</v>
      </c>
    </row>
    <row r="136" spans="1:1" x14ac:dyDescent="0.45">
      <c r="A136" s="52" t="s">
        <v>50</v>
      </c>
    </row>
    <row r="169" spans="1:1" x14ac:dyDescent="0.45">
      <c r="A169" s="52" t="s">
        <v>57</v>
      </c>
    </row>
  </sheetData>
  <phoneticPr fontId="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zoomScale="145" zoomScaleSheetLayoutView="100" workbookViewId="0">
      <selection activeCell="M5" sqref="M5"/>
    </sheetView>
  </sheetViews>
  <sheetFormatPr defaultColWidth="8.09765625" defaultRowHeight="13.2" x14ac:dyDescent="0.45"/>
  <cols>
    <col min="1" max="16384" width="8.09765625" style="51"/>
  </cols>
  <sheetData>
    <row r="1" spans="1:10" x14ac:dyDescent="0.45">
      <c r="A1" s="111" t="s">
        <v>26</v>
      </c>
    </row>
    <row r="2" spans="1:10" x14ac:dyDescent="0.45">
      <c r="A2" s="106" t="s">
        <v>107</v>
      </c>
      <c r="B2" s="107"/>
      <c r="C2" s="107"/>
      <c r="D2" s="107"/>
      <c r="E2" s="107"/>
      <c r="F2" s="107"/>
      <c r="G2" s="107"/>
      <c r="H2" s="107"/>
      <c r="I2" s="107"/>
      <c r="J2" s="107"/>
    </row>
    <row r="3" spans="1:10" x14ac:dyDescent="0.45">
      <c r="A3" s="107"/>
      <c r="B3" s="107"/>
      <c r="C3" s="107"/>
      <c r="D3" s="107"/>
      <c r="E3" s="107"/>
      <c r="F3" s="107"/>
      <c r="G3" s="107"/>
      <c r="H3" s="107"/>
      <c r="I3" s="107"/>
      <c r="J3" s="107"/>
    </row>
    <row r="4" spans="1:10" x14ac:dyDescent="0.45">
      <c r="A4" s="107"/>
      <c r="B4" s="107"/>
      <c r="C4" s="107"/>
      <c r="D4" s="107"/>
      <c r="E4" s="107"/>
      <c r="F4" s="107"/>
      <c r="G4" s="107"/>
      <c r="H4" s="107"/>
      <c r="I4" s="107"/>
      <c r="J4" s="107"/>
    </row>
    <row r="5" spans="1:10" x14ac:dyDescent="0.45">
      <c r="A5" s="107"/>
      <c r="B5" s="107"/>
      <c r="C5" s="107"/>
      <c r="D5" s="107"/>
      <c r="E5" s="107"/>
      <c r="F5" s="107"/>
      <c r="G5" s="107"/>
      <c r="H5" s="107"/>
      <c r="I5" s="107"/>
      <c r="J5" s="107"/>
    </row>
    <row r="6" spans="1:10" x14ac:dyDescent="0.45">
      <c r="A6" s="107"/>
      <c r="B6" s="107"/>
      <c r="C6" s="107"/>
      <c r="D6" s="107"/>
      <c r="E6" s="107"/>
      <c r="F6" s="107"/>
      <c r="G6" s="107"/>
      <c r="H6" s="107"/>
      <c r="I6" s="107"/>
      <c r="J6" s="107"/>
    </row>
    <row r="7" spans="1:10" x14ac:dyDescent="0.45">
      <c r="A7" s="107"/>
      <c r="B7" s="107"/>
      <c r="C7" s="107"/>
      <c r="D7" s="107"/>
      <c r="E7" s="107"/>
      <c r="F7" s="107"/>
      <c r="G7" s="107"/>
      <c r="H7" s="107"/>
      <c r="I7" s="107"/>
      <c r="J7" s="107"/>
    </row>
    <row r="8" spans="1:10" x14ac:dyDescent="0.45">
      <c r="A8" s="107"/>
      <c r="B8" s="107"/>
      <c r="C8" s="107"/>
      <c r="D8" s="107"/>
      <c r="E8" s="107"/>
      <c r="F8" s="107"/>
      <c r="G8" s="107"/>
      <c r="H8" s="107"/>
      <c r="I8" s="107"/>
      <c r="J8" s="107"/>
    </row>
    <row r="9" spans="1:10" x14ac:dyDescent="0.45">
      <c r="A9" s="107"/>
      <c r="B9" s="107"/>
      <c r="C9" s="107"/>
      <c r="D9" s="107"/>
      <c r="E9" s="107"/>
      <c r="F9" s="107"/>
      <c r="G9" s="107"/>
      <c r="H9" s="107"/>
      <c r="I9" s="107"/>
      <c r="J9" s="107"/>
    </row>
    <row r="11" spans="1:10" x14ac:dyDescent="0.45">
      <c r="A11" s="111" t="s">
        <v>27</v>
      </c>
    </row>
    <row r="12" spans="1:10" x14ac:dyDescent="0.45">
      <c r="A12" s="108" t="s">
        <v>108</v>
      </c>
      <c r="B12" s="109"/>
      <c r="C12" s="109"/>
      <c r="D12" s="109"/>
      <c r="E12" s="109"/>
      <c r="F12" s="109"/>
      <c r="G12" s="109"/>
      <c r="H12" s="109"/>
      <c r="I12" s="109"/>
      <c r="J12" s="109"/>
    </row>
    <row r="13" spans="1:10" x14ac:dyDescent="0.45">
      <c r="A13" s="109"/>
      <c r="B13" s="109"/>
      <c r="C13" s="109"/>
      <c r="D13" s="109"/>
      <c r="E13" s="109"/>
      <c r="F13" s="109"/>
      <c r="G13" s="109"/>
      <c r="H13" s="109"/>
      <c r="I13" s="109"/>
      <c r="J13" s="109"/>
    </row>
    <row r="14" spans="1:10" x14ac:dyDescent="0.45">
      <c r="A14" s="109"/>
      <c r="B14" s="109"/>
      <c r="C14" s="109"/>
      <c r="D14" s="109"/>
      <c r="E14" s="109"/>
      <c r="F14" s="109"/>
      <c r="G14" s="109"/>
      <c r="H14" s="109"/>
      <c r="I14" s="109"/>
      <c r="J14" s="109"/>
    </row>
    <row r="15" spans="1:10" x14ac:dyDescent="0.45">
      <c r="A15" s="109"/>
      <c r="B15" s="109"/>
      <c r="C15" s="109"/>
      <c r="D15" s="109"/>
      <c r="E15" s="109"/>
      <c r="F15" s="109"/>
      <c r="G15" s="109"/>
      <c r="H15" s="109"/>
      <c r="I15" s="109"/>
      <c r="J15" s="109"/>
    </row>
    <row r="16" spans="1:10" x14ac:dyDescent="0.45">
      <c r="A16" s="109"/>
      <c r="B16" s="109"/>
      <c r="C16" s="109"/>
      <c r="D16" s="109"/>
      <c r="E16" s="109"/>
      <c r="F16" s="109"/>
      <c r="G16" s="109"/>
      <c r="H16" s="109"/>
      <c r="I16" s="109"/>
      <c r="J16" s="109"/>
    </row>
    <row r="17" spans="1:10" x14ac:dyDescent="0.45">
      <c r="A17" s="109"/>
      <c r="B17" s="109"/>
      <c r="C17" s="109"/>
      <c r="D17" s="109"/>
      <c r="E17" s="109"/>
      <c r="F17" s="109"/>
      <c r="G17" s="109"/>
      <c r="H17" s="109"/>
      <c r="I17" s="109"/>
      <c r="J17" s="109"/>
    </row>
    <row r="18" spans="1:10" x14ac:dyDescent="0.45">
      <c r="A18" s="109"/>
      <c r="B18" s="109"/>
      <c r="C18" s="109"/>
      <c r="D18" s="109"/>
      <c r="E18" s="109"/>
      <c r="F18" s="109"/>
      <c r="G18" s="109"/>
      <c r="H18" s="109"/>
      <c r="I18" s="109"/>
      <c r="J18" s="109"/>
    </row>
    <row r="19" spans="1:10" x14ac:dyDescent="0.45">
      <c r="A19" s="109"/>
      <c r="B19" s="109"/>
      <c r="C19" s="109"/>
      <c r="D19" s="109"/>
      <c r="E19" s="109"/>
      <c r="F19" s="109"/>
      <c r="G19" s="109"/>
      <c r="H19" s="109"/>
      <c r="I19" s="109"/>
      <c r="J19" s="109"/>
    </row>
    <row r="21" spans="1:10" x14ac:dyDescent="0.45">
      <c r="A21" s="111" t="s">
        <v>28</v>
      </c>
    </row>
    <row r="22" spans="1:10" x14ac:dyDescent="0.45">
      <c r="A22" s="108" t="s">
        <v>106</v>
      </c>
      <c r="B22" s="108"/>
      <c r="C22" s="108"/>
      <c r="D22" s="108"/>
      <c r="E22" s="108"/>
      <c r="F22" s="108"/>
      <c r="G22" s="108"/>
      <c r="H22" s="108"/>
      <c r="I22" s="108"/>
      <c r="J22" s="108"/>
    </row>
    <row r="23" spans="1:10" x14ac:dyDescent="0.45">
      <c r="A23" s="108"/>
      <c r="B23" s="108"/>
      <c r="C23" s="108"/>
      <c r="D23" s="108"/>
      <c r="E23" s="108"/>
      <c r="F23" s="108"/>
      <c r="G23" s="108"/>
      <c r="H23" s="108"/>
      <c r="I23" s="108"/>
      <c r="J23" s="108"/>
    </row>
    <row r="24" spans="1:10" x14ac:dyDescent="0.45">
      <c r="A24" s="108"/>
      <c r="B24" s="108"/>
      <c r="C24" s="108"/>
      <c r="D24" s="108"/>
      <c r="E24" s="108"/>
      <c r="F24" s="108"/>
      <c r="G24" s="108"/>
      <c r="H24" s="108"/>
      <c r="I24" s="108"/>
      <c r="J24" s="108"/>
    </row>
    <row r="25" spans="1:10" x14ac:dyDescent="0.45">
      <c r="A25" s="108"/>
      <c r="B25" s="108"/>
      <c r="C25" s="108"/>
      <c r="D25" s="108"/>
      <c r="E25" s="108"/>
      <c r="F25" s="108"/>
      <c r="G25" s="108"/>
      <c r="H25" s="108"/>
      <c r="I25" s="108"/>
      <c r="J25" s="108"/>
    </row>
    <row r="26" spans="1:10" x14ac:dyDescent="0.45">
      <c r="A26" s="108"/>
      <c r="B26" s="108"/>
      <c r="C26" s="108"/>
      <c r="D26" s="108"/>
      <c r="E26" s="108"/>
      <c r="F26" s="108"/>
      <c r="G26" s="108"/>
      <c r="H26" s="108"/>
      <c r="I26" s="108"/>
      <c r="J26" s="108"/>
    </row>
    <row r="27" spans="1:10" x14ac:dyDescent="0.45">
      <c r="A27" s="108"/>
      <c r="B27" s="108"/>
      <c r="C27" s="108"/>
      <c r="D27" s="108"/>
      <c r="E27" s="108"/>
      <c r="F27" s="108"/>
      <c r="G27" s="108"/>
      <c r="H27" s="108"/>
      <c r="I27" s="108"/>
      <c r="J27" s="108"/>
    </row>
    <row r="28" spans="1:10" x14ac:dyDescent="0.45">
      <c r="A28" s="108"/>
      <c r="B28" s="108"/>
      <c r="C28" s="108"/>
      <c r="D28" s="108"/>
      <c r="E28" s="108"/>
      <c r="F28" s="108"/>
      <c r="G28" s="108"/>
      <c r="H28" s="108"/>
      <c r="I28" s="108"/>
      <c r="J28" s="108"/>
    </row>
    <row r="29" spans="1:10" x14ac:dyDescent="0.45">
      <c r="A29" s="108"/>
      <c r="B29" s="108"/>
      <c r="C29" s="108"/>
      <c r="D29" s="108"/>
      <c r="E29" s="108"/>
      <c r="F29" s="108"/>
      <c r="G29" s="108"/>
      <c r="H29" s="108"/>
      <c r="I29" s="108"/>
      <c r="J29" s="108"/>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80" zoomScaleNormal="80" workbookViewId="0">
      <selection activeCell="K20" sqref="K20"/>
    </sheetView>
  </sheetViews>
  <sheetFormatPr defaultRowHeight="18" x14ac:dyDescent="0.45"/>
  <cols>
    <col min="1" max="1" width="14" customWidth="1"/>
    <col min="2" max="2" width="13.19921875" customWidth="1"/>
    <col min="4" max="4" width="14.69921875" customWidth="1"/>
    <col min="6" max="6" width="14.19921875" customWidth="1"/>
    <col min="8" max="8" width="15.59765625" customWidth="1"/>
  </cols>
  <sheetData>
    <row r="1" spans="1:8" x14ac:dyDescent="0.45">
      <c r="A1" s="30" t="s">
        <v>14</v>
      </c>
      <c r="B1" s="31"/>
      <c r="C1" s="32"/>
      <c r="D1" s="33"/>
      <c r="E1" s="32"/>
      <c r="F1" s="33"/>
      <c r="G1" s="32"/>
      <c r="H1" s="33"/>
    </row>
    <row r="2" spans="1:8" x14ac:dyDescent="0.45">
      <c r="A2" s="34"/>
      <c r="B2" s="32"/>
      <c r="C2" s="32"/>
      <c r="D2" s="33"/>
      <c r="E2" s="32"/>
      <c r="F2" s="33"/>
      <c r="G2" s="32"/>
      <c r="H2" s="33"/>
    </row>
    <row r="3" spans="1:8" x14ac:dyDescent="0.45">
      <c r="A3" s="35" t="s">
        <v>15</v>
      </c>
      <c r="B3" s="35" t="s">
        <v>16</v>
      </c>
      <c r="C3" s="35" t="s">
        <v>17</v>
      </c>
      <c r="D3" s="36" t="s">
        <v>18</v>
      </c>
      <c r="E3" s="35" t="s">
        <v>19</v>
      </c>
      <c r="F3" s="36" t="s">
        <v>18</v>
      </c>
      <c r="G3" s="35" t="s">
        <v>20</v>
      </c>
      <c r="H3" s="36" t="s">
        <v>18</v>
      </c>
    </row>
    <row r="4" spans="1:8" x14ac:dyDescent="0.45">
      <c r="A4" s="37" t="s">
        <v>21</v>
      </c>
      <c r="B4" s="37" t="s">
        <v>105</v>
      </c>
      <c r="C4" s="37"/>
      <c r="D4" s="112"/>
      <c r="E4" s="37"/>
      <c r="F4" s="112"/>
      <c r="G4" s="37" t="s">
        <v>103</v>
      </c>
      <c r="H4" s="38">
        <v>44670</v>
      </c>
    </row>
    <row r="5" spans="1:8" x14ac:dyDescent="0.45">
      <c r="A5" s="37" t="s">
        <v>21</v>
      </c>
      <c r="B5" s="37" t="s">
        <v>104</v>
      </c>
      <c r="C5" s="37" t="s">
        <v>103</v>
      </c>
      <c r="D5" s="112">
        <v>44694</v>
      </c>
      <c r="E5" s="37" t="s">
        <v>103</v>
      </c>
      <c r="F5" s="112">
        <v>44687</v>
      </c>
      <c r="G5" s="37" t="s">
        <v>103</v>
      </c>
      <c r="H5" s="38">
        <v>44681</v>
      </c>
    </row>
    <row r="6" spans="1:8" x14ac:dyDescent="0.45">
      <c r="A6" s="37" t="s">
        <v>21</v>
      </c>
      <c r="B6" s="37"/>
      <c r="C6" s="37"/>
      <c r="D6" s="112"/>
      <c r="E6" s="37"/>
      <c r="F6" s="112"/>
      <c r="G6" s="37"/>
      <c r="H6" s="38"/>
    </row>
    <row r="7" spans="1:8" x14ac:dyDescent="0.45">
      <c r="A7" s="37" t="s">
        <v>21</v>
      </c>
      <c r="B7" s="37"/>
      <c r="C7" s="37"/>
      <c r="D7" s="112"/>
      <c r="E7" s="37"/>
      <c r="F7" s="112"/>
      <c r="G7" s="37"/>
      <c r="H7" s="38"/>
    </row>
    <row r="8" spans="1:8" x14ac:dyDescent="0.45">
      <c r="A8" s="37" t="s">
        <v>21</v>
      </c>
      <c r="B8" s="37"/>
      <c r="C8" s="37"/>
      <c r="D8" s="112"/>
      <c r="E8" s="37"/>
      <c r="F8" s="112"/>
      <c r="G8" s="37"/>
      <c r="H8" s="38"/>
    </row>
    <row r="9" spans="1:8" x14ac:dyDescent="0.45">
      <c r="A9" s="37" t="s">
        <v>21</v>
      </c>
      <c r="B9" s="37"/>
      <c r="C9" s="37"/>
      <c r="D9" s="112"/>
      <c r="E9" s="37"/>
      <c r="F9" s="112"/>
      <c r="G9" s="37"/>
      <c r="H9" s="38"/>
    </row>
    <row r="10" spans="1:8" x14ac:dyDescent="0.45">
      <c r="A10" s="37" t="s">
        <v>21</v>
      </c>
      <c r="B10" s="37"/>
      <c r="C10" s="37"/>
      <c r="D10" s="112"/>
      <c r="E10" s="37"/>
      <c r="F10" s="112"/>
      <c r="G10" s="37"/>
      <c r="H10" s="38"/>
    </row>
    <row r="11" spans="1:8" x14ac:dyDescent="0.45">
      <c r="A11" s="37" t="s">
        <v>21</v>
      </c>
      <c r="B11" s="37"/>
      <c r="C11" s="37"/>
      <c r="D11" s="112"/>
      <c r="E11" s="37"/>
      <c r="F11" s="112"/>
      <c r="G11" s="37"/>
      <c r="H11" s="38"/>
    </row>
    <row r="12" spans="1:8" x14ac:dyDescent="0.45">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検証シート(4H)</vt:lpstr>
      <vt:lpstr>画像(4H)</vt:lpstr>
      <vt:lpstr>画像(4H)掘下げ</vt:lpstr>
      <vt:lpstr>検証シート (1H)</vt:lpstr>
      <vt:lpstr>画像 (1H)</vt:lpstr>
      <vt:lpstr>検証シート (1D)</vt:lpstr>
      <vt:lpstr>画像 (1D)</vt:lpstr>
      <vt:lpstr>気づき</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松本初代</cp:lastModifiedBy>
  <dcterms:created xsi:type="dcterms:W3CDTF">2020-09-18T03:10:57Z</dcterms:created>
  <dcterms:modified xsi:type="dcterms:W3CDTF">2022-05-13T13:22:11Z</dcterms:modified>
</cp:coreProperties>
</file>