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48270\OneDrive\デスクトップ\"/>
    </mc:Choice>
  </mc:AlternateContent>
  <xr:revisionPtr revIDLastSave="0" documentId="13_ncr:1_{8FBDC626-6697-427B-943D-9BCD7895E6AD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<sst xmlns="http://schemas.openxmlformats.org/spreadsheetml/2006/main" count="93" uniqueCount="82">
  <si>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</si>
  <si>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</si>
  <si>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</si>
  <si>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</si>
  <si>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</si>
  <si>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</si>
  <si>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</si>
  <si>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</si>
  <si>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</si>
  <si>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</si>
  <si>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</si>
  <si>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</si>
  <si>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</si>
  <si>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</si>
  <si>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</si>
  <si>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</si>
  <si>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</si>
  <si>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</si>
  <si>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</si>
  <si>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</si>
  <si>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</si>
  <si>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</si>
  <si>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</si>
  <si>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</si>
  <si>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</si>
  <si>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</si>
  <si>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</si>
  <si>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</si>
  <si>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</si>
  <si>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</si>
  <si>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</si>
  <si>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</si>
  <si>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</si>
  <si>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</si>
  <si>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</si>
  <si>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</si>
  <si>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1H足</t>
    <rPh sb="2" eb="3">
      <t>アシ</t>
    </rPh>
    <phoneticPr fontId="1"/>
  </si>
  <si>
    <t>①</t>
    <phoneticPr fontId="1"/>
  </si>
  <si>
    <t>②</t>
    <phoneticPr fontId="1"/>
  </si>
  <si>
    <t>レンジ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</si>
  <si>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</si>
  <si>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</si>
  <si>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</si>
  <si>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</si>
  <si>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</si>
  <si>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</si>
  <si>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</si>
  <si>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</si>
  <si>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交差点</t>
    <rPh sb="0" eb="2">
      <t>コウサ</t>
    </rPh>
    <rPh sb="2" eb="3">
      <t>テン</t>
    </rPh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</si>
  <si>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</si>
  <si>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</si>
  <si>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</si>
  <si>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</si>
  <si>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</si>
  <si>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  <phoneticPr fontId="1"/>
  </si>
  <si>
    <t>⑰</t>
    <phoneticPr fontId="1"/>
  </si>
  <si>
    <t>⑱</t>
    <phoneticPr fontId="1"/>
  </si>
  <si>
    <t>⑲</t>
    <phoneticPr fontId="1"/>
  </si>
  <si>
    <t>⑳</t>
    <phoneticPr fontId="1"/>
  </si>
  <si>
    <t>USDJPY</t>
    <phoneticPr fontId="1"/>
  </si>
  <si>
    <t>㉑</t>
    <phoneticPr fontId="1"/>
  </si>
  <si>
    <t>㉒</t>
    <phoneticPr fontId="1"/>
  </si>
  <si>
    <t>㉓</t>
    <phoneticPr fontId="1"/>
  </si>
  <si>
    <t>㉔</t>
    <phoneticPr fontId="1"/>
  </si>
  <si>
    <t>㉕</t>
    <phoneticPr fontId="1"/>
  </si>
  <si>
    <t>㉖</t>
    <phoneticPr fontId="1"/>
  </si>
  <si>
    <t>㉗</t>
    <phoneticPr fontId="1"/>
  </si>
  <si>
    <t>㉘</t>
    <phoneticPr fontId="1"/>
  </si>
  <si>
    <t>㉙</t>
    <phoneticPr fontId="1"/>
  </si>
  <si>
    <t>㉚</t>
    <phoneticPr fontId="1"/>
  </si>
  <si>
    <t>㉛</t>
    <phoneticPr fontId="1"/>
  </si>
  <si>
    <t>㉜</t>
    <phoneticPr fontId="1"/>
  </si>
  <si>
    <t>㉝</t>
    <phoneticPr fontId="1"/>
  </si>
  <si>
    <t>㉞</t>
    <phoneticPr fontId="1"/>
  </si>
  <si>
    <t>㉟</t>
    <phoneticPr fontId="1"/>
  </si>
  <si>
    <t>㊱</t>
    <phoneticPr fontId="1"/>
  </si>
  <si>
    <t>㊲</t>
    <phoneticPr fontId="1"/>
  </si>
  <si>
    <t>㊳</t>
    <phoneticPr fontId="1"/>
  </si>
  <si>
    <t>㊴</t>
    <phoneticPr fontId="1"/>
  </si>
  <si>
    <t>㊵</t>
    <phoneticPr fontId="1"/>
  </si>
  <si>
    <t>フィボナッチターゲット1.27, 1.5, 2.0で決済</t>
    <phoneticPr fontId="1"/>
  </si>
  <si>
    <t>10MA20MA交差した直後に出現したEBはエントリーが確実にできる
上位足と同じ向きのトレンドだと安心してトレードできる。
EBの形を覚えるのは、検証をたくさんして慣れないと、うっかりミスに繋がりやすい。</t>
    <rPh sb="8" eb="10">
      <t>コウサ</t>
    </rPh>
    <rPh sb="12" eb="14">
      <t>チョクゴ</t>
    </rPh>
    <rPh sb="15" eb="17">
      <t>シュツゲン</t>
    </rPh>
    <rPh sb="28" eb="30">
      <t>カクジツ</t>
    </rPh>
    <rPh sb="35" eb="37">
      <t>ジョウイ</t>
    </rPh>
    <rPh sb="37" eb="38">
      <t>アシ</t>
    </rPh>
    <rPh sb="39" eb="40">
      <t>オナ</t>
    </rPh>
    <rPh sb="41" eb="42">
      <t>ム</t>
    </rPh>
    <rPh sb="50" eb="52">
      <t>アンシン</t>
    </rPh>
    <rPh sb="66" eb="67">
      <t>カタチ</t>
    </rPh>
    <rPh sb="68" eb="69">
      <t>オボ</t>
    </rPh>
    <rPh sb="74" eb="76">
      <t>ケンショウ</t>
    </rPh>
    <rPh sb="83" eb="84">
      <t>ナ</t>
    </rPh>
    <rPh sb="96" eb="97">
      <t>ツナ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</si>
</sst>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0" fillId="4" borderId="0" xfId="0" applyFill="1">
      <alignment vertical="center"/>
    </xf>
    <xf numFmtId="0" fontId="0" fillId="4" borderId="8" xfId="0" applyFill="1" applyBorder="1">
      <alignment vertical="center"/>
    </xf>
    <xf numFmtId="0" fontId="0" fillId="5" borderId="0" xfId="0" applyFill="1">
      <alignment vertical="center"/>
    </xf>
    <xf numFmtId="0" fontId="0" fillId="5" borderId="8" xfId="0" applyFill="1" applyBorder="1">
      <alignment vertical="center"/>
    </xf>
    <xf numFmtId="0" fontId="0" fillId="5" borderId="0" xfId="0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0" fillId="6" borderId="0" xfId="2" applyFill="1">
      <alignment vertical="center"/>
    </xf>
    <xf numFmtId="0" fontId="10" fillId="6" borderId="0" xfId="2" applyFill="1" applyAlignment="1">
      <alignment horizontal="left" vertical="top" wrapText="1"/>
    </xf>
    <xf numFmtId="0" fontId="10" fillId="6" borderId="0" xfId="2" applyFill="1" applyAlignment="1">
      <alignment horizontal="left"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13</xdr:col>
      <xdr:colOff>25780</xdr:colOff>
      <xdr:row>22</xdr:row>
      <xdr:rowOff>92268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C2339E7-8215-C076-9038-D52647818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3" y="174625"/>
          <a:ext cx="7391780" cy="37593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13</xdr:col>
      <xdr:colOff>44831</xdr:colOff>
      <xdr:row>45</xdr:row>
      <xdr:rowOff>104969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38E3CD68-B2C1-68EB-E5C7-8EC3D7974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4191000"/>
          <a:ext cx="7410831" cy="3772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13</xdr:col>
      <xdr:colOff>82933</xdr:colOff>
      <xdr:row>69</xdr:row>
      <xdr:rowOff>54166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7F218895-8198-E60D-85E8-BEEF3BB4D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063" y="8382000"/>
          <a:ext cx="7448933" cy="37212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13</xdr:col>
      <xdr:colOff>38481</xdr:colOff>
      <xdr:row>92</xdr:row>
      <xdr:rowOff>66867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8500E-9087-A68F-C07B-45EAE953A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0063" y="12398375"/>
          <a:ext cx="7404481" cy="37339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13</xdr:col>
      <xdr:colOff>146436</xdr:colOff>
      <xdr:row>117</xdr:row>
      <xdr:rowOff>197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75C7356-5020-9CAC-509D-F4B58FBA8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0063" y="16589375"/>
          <a:ext cx="7512436" cy="38419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13</xdr:col>
      <xdr:colOff>95633</xdr:colOff>
      <xdr:row>141</xdr:row>
      <xdr:rowOff>6548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24D4701-9695-552F-8657-0002D775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0063" y="20780375"/>
          <a:ext cx="7461633" cy="38482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13</xdr:col>
      <xdr:colOff>82933</xdr:colOff>
      <xdr:row>164</xdr:row>
      <xdr:rowOff>104969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FA2AAD7-50F8-D2D2-87D7-B5E96131C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0063" y="24971375"/>
          <a:ext cx="7448933" cy="3772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13</xdr:col>
      <xdr:colOff>70232</xdr:colOff>
      <xdr:row>188</xdr:row>
      <xdr:rowOff>130370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D2A2F488-760E-D3C5-63FB-C4F3ADA62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063" y="29162375"/>
          <a:ext cx="7436232" cy="3797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13</xdr:col>
      <xdr:colOff>76582</xdr:colOff>
      <xdr:row>212</xdr:row>
      <xdr:rowOff>104969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58879DBA-2D01-BD3F-8041-5A3B1ADB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0063" y="33353375"/>
          <a:ext cx="7442582" cy="3772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13</xdr:col>
      <xdr:colOff>101984</xdr:colOff>
      <xdr:row>236</xdr:row>
      <xdr:rowOff>117670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C5F3E40-FEB6-993D-942C-0EDA8ADB0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0063" y="37544375"/>
          <a:ext cx="7467984" cy="37847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13</xdr:col>
      <xdr:colOff>82933</xdr:colOff>
      <xdr:row>260</xdr:row>
      <xdr:rowOff>149421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90CD8B24-C6F7-CE31-9653-E0C2A311C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0063" y="41735375"/>
          <a:ext cx="7448933" cy="38165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13</xdr:col>
      <xdr:colOff>57532</xdr:colOff>
      <xdr:row>284</xdr:row>
      <xdr:rowOff>66867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C4785C6F-E0EC-3B8D-9F83-937AF2CF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0063" y="45926375"/>
          <a:ext cx="7423532" cy="37339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13</xdr:col>
      <xdr:colOff>89283</xdr:colOff>
      <xdr:row>308</xdr:row>
      <xdr:rowOff>117670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50DE5679-DE9D-5A2F-5031-D93789706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0063" y="50117375"/>
          <a:ext cx="7455283" cy="37847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13</xdr:col>
      <xdr:colOff>63882</xdr:colOff>
      <xdr:row>332</xdr:row>
      <xdr:rowOff>104969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112B87F2-CFBB-F16B-2146-A8A8C3322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0063" y="54308375"/>
          <a:ext cx="7429882" cy="3772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13</xdr:col>
      <xdr:colOff>95633</xdr:colOff>
      <xdr:row>356</xdr:row>
      <xdr:rowOff>85918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85887934-B122-998F-FC2D-F77FFD7C5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0063" y="58499375"/>
          <a:ext cx="7461633" cy="37530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13</xdr:col>
      <xdr:colOff>51181</xdr:colOff>
      <xdr:row>380</xdr:row>
      <xdr:rowOff>168472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D6D36440-612E-85E2-88AD-2420B85A2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0063" y="62690375"/>
          <a:ext cx="7417181" cy="38355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13</xdr:col>
      <xdr:colOff>82933</xdr:colOff>
      <xdr:row>404</xdr:row>
      <xdr:rowOff>111319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20E18BDA-4D6F-16AB-FF97-2ADAF4C75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0063" y="66881375"/>
          <a:ext cx="7448933" cy="37784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13</xdr:col>
      <xdr:colOff>114684</xdr:colOff>
      <xdr:row>429</xdr:row>
      <xdr:rowOff>139905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402621FF-AA94-87C2-864F-9C4B290CF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0063" y="71072375"/>
          <a:ext cx="7480684" cy="3981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13</xdr:col>
      <xdr:colOff>89283</xdr:colOff>
      <xdr:row>453</xdr:row>
      <xdr:rowOff>136720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CBACDB75-5D4D-D0D6-A77D-508EF69D7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0063" y="75438000"/>
          <a:ext cx="7455283" cy="3803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13</xdr:col>
      <xdr:colOff>76582</xdr:colOff>
      <xdr:row>477</xdr:row>
      <xdr:rowOff>98619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AC461558-5C0F-4B6E-C1C2-09397CBE0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0063" y="79629000"/>
          <a:ext cx="7442582" cy="376574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26</xdr:col>
      <xdr:colOff>216293</xdr:colOff>
      <xdr:row>22</xdr:row>
      <xdr:rowOff>98619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F3849BFC-7F72-4345-B81F-8A0FE6945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485188" y="174625"/>
          <a:ext cx="7645793" cy="376574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26</xdr:col>
      <xdr:colOff>241694</xdr:colOff>
      <xdr:row>45</xdr:row>
      <xdr:rowOff>60517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B7D89C62-6E95-01C1-EE36-31B5F1AD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485188" y="4191000"/>
          <a:ext cx="7671194" cy="372764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26</xdr:col>
      <xdr:colOff>292497</xdr:colOff>
      <xdr:row>69</xdr:row>
      <xdr:rowOff>60517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104E53BA-A257-142C-0970-0994FB6CC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85188" y="8382000"/>
          <a:ext cx="7721997" cy="372764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26</xdr:col>
      <xdr:colOff>248045</xdr:colOff>
      <xdr:row>92</xdr:row>
      <xdr:rowOff>130370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81B8C462-23BC-BB06-07BA-E5EA9827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485188" y="12398375"/>
          <a:ext cx="7677545" cy="379749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26</xdr:col>
      <xdr:colOff>209943</xdr:colOff>
      <xdr:row>116</xdr:row>
      <xdr:rowOff>47816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9BAA1056-6934-A3F5-1CE4-876829DEA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85188" y="16589375"/>
          <a:ext cx="7639443" cy="371494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26</xdr:col>
      <xdr:colOff>273446</xdr:colOff>
      <xdr:row>141</xdr:row>
      <xdr:rowOff>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F7793FD4-FAE9-F94D-A56B-73B24D62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485188" y="20780375"/>
          <a:ext cx="7702946" cy="38417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143</xdr:row>
      <xdr:rowOff>0</xdr:rowOff>
    </xdr:from>
    <xdr:to>
      <xdr:col>26</xdr:col>
      <xdr:colOff>216293</xdr:colOff>
      <xdr:row>164</xdr:row>
      <xdr:rowOff>92268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32A5D8BF-B795-9325-41C6-1E3CC47CB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485188" y="24971375"/>
          <a:ext cx="7645793" cy="37593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167</xdr:row>
      <xdr:rowOff>0</xdr:rowOff>
    </xdr:from>
    <xdr:to>
      <xdr:col>26</xdr:col>
      <xdr:colOff>184541</xdr:colOff>
      <xdr:row>188</xdr:row>
      <xdr:rowOff>79568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B79EFCF2-4959-E212-1C77-9588DE8B1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485188" y="29162375"/>
          <a:ext cx="7614041" cy="37466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191</xdr:row>
      <xdr:rowOff>0</xdr:rowOff>
    </xdr:from>
    <xdr:to>
      <xdr:col>26</xdr:col>
      <xdr:colOff>235344</xdr:colOff>
      <xdr:row>212</xdr:row>
      <xdr:rowOff>92268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78D627DF-D2CA-9275-CA31-6D808832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85188" y="33353375"/>
          <a:ext cx="7664844" cy="37593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215</xdr:row>
      <xdr:rowOff>0</xdr:rowOff>
    </xdr:from>
    <xdr:to>
      <xdr:col>26</xdr:col>
      <xdr:colOff>190892</xdr:colOff>
      <xdr:row>236</xdr:row>
      <xdr:rowOff>130370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75A6A4FA-9776-8DB3-A261-FC979666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485188" y="37544375"/>
          <a:ext cx="7620392" cy="379749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239</xdr:row>
      <xdr:rowOff>0</xdr:rowOff>
    </xdr:from>
    <xdr:to>
      <xdr:col>26</xdr:col>
      <xdr:colOff>190892</xdr:colOff>
      <xdr:row>260</xdr:row>
      <xdr:rowOff>136720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7E3DF0DD-1964-3344-6D3B-610EB8B0B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485188" y="41735375"/>
          <a:ext cx="7620392" cy="380384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263</xdr:row>
      <xdr:rowOff>0</xdr:rowOff>
    </xdr:from>
    <xdr:to>
      <xdr:col>26</xdr:col>
      <xdr:colOff>279796</xdr:colOff>
      <xdr:row>284</xdr:row>
      <xdr:rowOff>117670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D1C3477E-02DE-4CA8-EF08-75EA86D6C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485188" y="45926375"/>
          <a:ext cx="7709296" cy="378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287</xdr:row>
      <xdr:rowOff>0</xdr:rowOff>
    </xdr:from>
    <xdr:to>
      <xdr:col>26</xdr:col>
      <xdr:colOff>248045</xdr:colOff>
      <xdr:row>308</xdr:row>
      <xdr:rowOff>66867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D5D7AA45-5436-D879-2182-9F50783E2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485188" y="50117375"/>
          <a:ext cx="7677545" cy="373399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311</xdr:row>
      <xdr:rowOff>0</xdr:rowOff>
    </xdr:from>
    <xdr:to>
      <xdr:col>26</xdr:col>
      <xdr:colOff>235344</xdr:colOff>
      <xdr:row>332</xdr:row>
      <xdr:rowOff>79568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C6D6ABB3-BA92-8908-9BF2-A26F9EB09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485188" y="54308375"/>
          <a:ext cx="7664844" cy="37466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335</xdr:row>
      <xdr:rowOff>0</xdr:rowOff>
    </xdr:from>
    <xdr:to>
      <xdr:col>26</xdr:col>
      <xdr:colOff>235344</xdr:colOff>
      <xdr:row>356</xdr:row>
      <xdr:rowOff>92268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98F32CB5-F05D-9478-9B71-439C63A50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485188" y="58499375"/>
          <a:ext cx="7664844" cy="37593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359</xdr:row>
      <xdr:rowOff>0</xdr:rowOff>
    </xdr:from>
    <xdr:to>
      <xdr:col>26</xdr:col>
      <xdr:colOff>228994</xdr:colOff>
      <xdr:row>380</xdr:row>
      <xdr:rowOff>104969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81DE9BB6-810E-4D2A-136F-9DB4821C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485188" y="62690375"/>
          <a:ext cx="7658494" cy="377209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383</xdr:row>
      <xdr:rowOff>0</xdr:rowOff>
    </xdr:from>
    <xdr:to>
      <xdr:col>26</xdr:col>
      <xdr:colOff>235344</xdr:colOff>
      <xdr:row>404</xdr:row>
      <xdr:rowOff>104969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16ED2AAA-12CD-AD3D-A72A-E1635DDD0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485188" y="66881375"/>
          <a:ext cx="7664844" cy="377209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407</xdr:row>
      <xdr:rowOff>0</xdr:rowOff>
    </xdr:from>
    <xdr:to>
      <xdr:col>26</xdr:col>
      <xdr:colOff>235344</xdr:colOff>
      <xdr:row>429</xdr:row>
      <xdr:rowOff>197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264A3B6C-0EF6-646F-9699-1B1A1DB0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485188" y="71072375"/>
          <a:ext cx="7664844" cy="384194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432</xdr:row>
      <xdr:rowOff>0</xdr:rowOff>
    </xdr:from>
    <xdr:to>
      <xdr:col>26</xdr:col>
      <xdr:colOff>178191</xdr:colOff>
      <xdr:row>453</xdr:row>
      <xdr:rowOff>92268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BFC4A75A-8189-2798-4D90-955C6AC9C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485188" y="75438000"/>
          <a:ext cx="7607691" cy="37593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456</xdr:row>
      <xdr:rowOff>0</xdr:rowOff>
    </xdr:from>
    <xdr:to>
      <xdr:col>26</xdr:col>
      <xdr:colOff>152790</xdr:colOff>
      <xdr:row>477</xdr:row>
      <xdr:rowOff>92268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1A5CBF7B-F796-1EC4-F743-A0EE3A265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485188" y="79629000"/>
          <a:ext cx="7582290" cy="3759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41" activePane="bottomRight" state="frozen"/>
      <selection pane="topRight" activeCell="B1" sqref="B1"/>
      <selection pane="bottomLeft" activeCell="A9" sqref="A9"/>
      <selection pane="bottomRight" activeCell="P2" sqref="P2"/>
    </sheetView>
  </sheetViews>
  <sheetFormatPr defaultRowHeight="18" x14ac:dyDescent="0.55000000000000004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 x14ac:dyDescent="0.55000000000000004">
      <c r="A1" s="1" t="s">
        <v>7</v>
      </c>
      <c r="C1" s="84" t="s">
        <v>9</v>
      </c>
      <c r="E1" s="86" t="s">
        <v>59</v>
      </c>
    </row>
    <row r="2" spans="1:18" x14ac:dyDescent="0.55000000000000004">
      <c r="A2" s="1" t="s">
        <v>8</v>
      </c>
      <c r="C2" t="s">
        <v>36</v>
      </c>
    </row>
    <row r="3" spans="1:18" x14ac:dyDescent="0.55000000000000004">
      <c r="A3" s="1" t="s">
        <v>11</v>
      </c>
      <c r="C3" s="29">
        <v>100000</v>
      </c>
    </row>
    <row r="4" spans="1:18" x14ac:dyDescent="0.55000000000000004">
      <c r="A4" s="1" t="s">
        <v>12</v>
      </c>
      <c r="C4" s="29" t="s">
        <v>14</v>
      </c>
    </row>
    <row r="5" spans="1:18" ht="18.5" thickBot="1" x14ac:dyDescent="0.6">
      <c r="A5" s="1" t="s">
        <v>13</v>
      </c>
      <c r="C5" s="29" t="s">
        <v>80</v>
      </c>
    </row>
    <row r="6" spans="1:18" ht="18.5" thickBot="1" x14ac:dyDescent="0.6">
      <c r="A6" s="24" t="s">
        <v>0</v>
      </c>
      <c r="B6" s="24" t="s">
        <v>1</v>
      </c>
      <c r="C6" s="24" t="s">
        <v>1</v>
      </c>
      <c r="D6" s="48" t="s">
        <v>26</v>
      </c>
      <c r="E6" s="25"/>
      <c r="F6" s="26"/>
      <c r="G6" s="89" t="s">
        <v>3</v>
      </c>
      <c r="H6" s="90"/>
      <c r="I6" s="96"/>
      <c r="J6" s="89" t="s">
        <v>24</v>
      </c>
      <c r="K6" s="90"/>
      <c r="L6" s="96"/>
      <c r="M6" s="89" t="s">
        <v>25</v>
      </c>
      <c r="N6" s="90"/>
      <c r="O6" s="96"/>
    </row>
    <row r="7" spans="1:18" ht="18.5" thickBot="1" x14ac:dyDescent="0.6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 x14ac:dyDescent="0.6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3" t="s">
        <v>24</v>
      </c>
      <c r="K8" s="94"/>
      <c r="L8" s="95"/>
      <c r="M8" s="93"/>
      <c r="N8" s="94"/>
      <c r="O8" s="95"/>
    </row>
    <row r="9" spans="1:18" ht="18.5" thickBot="1" x14ac:dyDescent="0.6">
      <c r="A9" s="85">
        <v>1</v>
      </c>
      <c r="B9" s="23">
        <v>44725</v>
      </c>
      <c r="C9" s="50">
        <v>2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 ht="18.5" thickBot="1" x14ac:dyDescent="0.6">
      <c r="A10" s="85">
        <v>2</v>
      </c>
      <c r="B10" s="5">
        <v>44711</v>
      </c>
      <c r="C10" s="47">
        <v>1</v>
      </c>
      <c r="D10" s="54">
        <v>-1</v>
      </c>
      <c r="E10" s="55">
        <v>-1</v>
      </c>
      <c r="F10" s="56">
        <v>-1</v>
      </c>
      <c r="G10" s="22">
        <f t="shared" ref="G10:G42" si="2">IF(D10="","",G9+M10)</f>
        <v>94090</v>
      </c>
      <c r="H10" s="22">
        <f t="shared" ref="H10:H42" si="3">IF(E10="","",H9+N10)</f>
        <v>94090</v>
      </c>
      <c r="I10" s="22">
        <f t="shared" ref="I10:I42" si="4">IF(F10="","",I9+O10)</f>
        <v>94090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-2910</v>
      </c>
      <c r="N10" s="45">
        <f t="shared" ref="N10:N12" si="9">IF(E10="","",K10*E10)</f>
        <v>-2910</v>
      </c>
      <c r="O10" s="46">
        <f t="shared" ref="O10:O12" si="10">IF(F10="","",L10*F10)</f>
        <v>-2910</v>
      </c>
      <c r="P10" s="40" t="s">
        <v>39</v>
      </c>
      <c r="Q10" s="40"/>
      <c r="R10" s="40"/>
    </row>
    <row r="11" spans="1:18" ht="18.5" thickBot="1" x14ac:dyDescent="0.6">
      <c r="A11" s="85">
        <v>3</v>
      </c>
      <c r="B11" s="5">
        <v>44705</v>
      </c>
      <c r="C11" s="47">
        <v>1</v>
      </c>
      <c r="D11" s="54">
        <v>-1</v>
      </c>
      <c r="E11" s="55">
        <v>-1</v>
      </c>
      <c r="F11" s="56">
        <v>-1</v>
      </c>
      <c r="G11" s="22">
        <f t="shared" si="2"/>
        <v>91267.3</v>
      </c>
      <c r="H11" s="22">
        <f t="shared" si="3"/>
        <v>91267.3</v>
      </c>
      <c r="I11" s="22">
        <f t="shared" si="4"/>
        <v>91267.3</v>
      </c>
      <c r="J11" s="44">
        <f t="shared" si="5"/>
        <v>2822.7</v>
      </c>
      <c r="K11" s="45">
        <f t="shared" si="6"/>
        <v>2822.7</v>
      </c>
      <c r="L11" s="46">
        <f t="shared" si="7"/>
        <v>2822.7</v>
      </c>
      <c r="M11" s="44">
        <f t="shared" si="8"/>
        <v>-2822.7</v>
      </c>
      <c r="N11" s="45">
        <f t="shared" si="9"/>
        <v>-2822.7</v>
      </c>
      <c r="O11" s="46">
        <f t="shared" si="10"/>
        <v>-2822.7</v>
      </c>
      <c r="P11" s="40"/>
      <c r="Q11" s="40"/>
      <c r="R11" s="40"/>
    </row>
    <row r="12" spans="1:18" x14ac:dyDescent="0.55000000000000004">
      <c r="A12" s="85">
        <v>4</v>
      </c>
      <c r="B12" s="5">
        <v>44571</v>
      </c>
      <c r="C12" s="47">
        <v>2</v>
      </c>
      <c r="D12" s="57">
        <v>1.27</v>
      </c>
      <c r="E12" s="55">
        <v>-1</v>
      </c>
      <c r="F12" s="56">
        <v>-1</v>
      </c>
      <c r="G12" s="22">
        <f t="shared" si="2"/>
        <v>94744.584130000003</v>
      </c>
      <c r="H12" s="22">
        <f t="shared" si="3"/>
        <v>88529.281000000003</v>
      </c>
      <c r="I12" s="22">
        <f t="shared" si="4"/>
        <v>88529.281000000003</v>
      </c>
      <c r="J12" s="44">
        <f t="shared" si="5"/>
        <v>2738.0189999999998</v>
      </c>
      <c r="K12" s="45">
        <f t="shared" si="6"/>
        <v>2738.0189999999998</v>
      </c>
      <c r="L12" s="46">
        <f t="shared" si="7"/>
        <v>2738.0189999999998</v>
      </c>
      <c r="M12" s="44">
        <f t="shared" si="8"/>
        <v>3477.2841299999995</v>
      </c>
      <c r="N12" s="45">
        <f t="shared" si="9"/>
        <v>-2738.0189999999998</v>
      </c>
      <c r="O12" s="46">
        <f t="shared" si="10"/>
        <v>-2738.0189999999998</v>
      </c>
      <c r="P12" s="40"/>
      <c r="Q12" s="40"/>
      <c r="R12" s="40"/>
    </row>
    <row r="13" spans="1:18" x14ac:dyDescent="0.55000000000000004">
      <c r="A13" s="85">
        <v>5</v>
      </c>
      <c r="B13" s="5">
        <v>44196</v>
      </c>
      <c r="C13" s="47">
        <v>2</v>
      </c>
      <c r="D13" s="57">
        <v>1.27</v>
      </c>
      <c r="E13" s="58">
        <v>1.5</v>
      </c>
      <c r="F13" s="80">
        <v>2</v>
      </c>
      <c r="G13" s="22">
        <f t="shared" si="2"/>
        <v>98354.352785352996</v>
      </c>
      <c r="H13" s="22">
        <f t="shared" si="3"/>
        <v>92513.098645000005</v>
      </c>
      <c r="I13" s="22">
        <f t="shared" si="4"/>
        <v>93841.037859999997</v>
      </c>
      <c r="J13" s="44">
        <f t="shared" ref="J13:J58" si="11">IF(G12="","",G12*0.03)</f>
        <v>2842.3375239000002</v>
      </c>
      <c r="K13" s="45">
        <f t="shared" ref="K13:K58" si="12">IF(H12="","",H12*0.03)</f>
        <v>2655.8784300000002</v>
      </c>
      <c r="L13" s="46">
        <f t="shared" ref="L13:L58" si="13">IF(I12="","",I12*0.03)</f>
        <v>2655.8784300000002</v>
      </c>
      <c r="M13" s="44">
        <f t="shared" ref="M13:M58" si="14">IF(D13="","",J13*D13)</f>
        <v>3609.7686553530002</v>
      </c>
      <c r="N13" s="45">
        <f t="shared" ref="N13:N58" si="15">IF(E13="","",K13*E13)</f>
        <v>3983.8176450000001</v>
      </c>
      <c r="O13" s="46">
        <f t="shared" ref="O13:O58" si="16">IF(F13="","",L13*F13)</f>
        <v>5311.7568600000004</v>
      </c>
      <c r="P13" s="40"/>
      <c r="Q13" s="40"/>
      <c r="R13" s="40"/>
    </row>
    <row r="14" spans="1:18" x14ac:dyDescent="0.55000000000000004">
      <c r="A14" s="85">
        <v>6</v>
      </c>
      <c r="B14" s="5">
        <v>44217</v>
      </c>
      <c r="C14" s="47">
        <v>1</v>
      </c>
      <c r="D14" s="57">
        <v>1.27</v>
      </c>
      <c r="E14" s="58">
        <v>1.5</v>
      </c>
      <c r="F14" s="80">
        <v>2</v>
      </c>
      <c r="G14" s="22">
        <f t="shared" si="2"/>
        <v>102101.65362647494</v>
      </c>
      <c r="H14" s="22">
        <f t="shared" si="3"/>
        <v>96676.188084025009</v>
      </c>
      <c r="I14" s="22">
        <f t="shared" si="4"/>
        <v>99471.500131599998</v>
      </c>
      <c r="J14" s="44">
        <f t="shared" si="11"/>
        <v>2950.6305835605899</v>
      </c>
      <c r="K14" s="45">
        <f t="shared" si="12"/>
        <v>2775.3929593500002</v>
      </c>
      <c r="L14" s="46">
        <f t="shared" si="13"/>
        <v>2815.2311357999997</v>
      </c>
      <c r="M14" s="44">
        <f t="shared" si="14"/>
        <v>3747.3008411219494</v>
      </c>
      <c r="N14" s="45">
        <f t="shared" si="15"/>
        <v>4163.0894390250005</v>
      </c>
      <c r="O14" s="46">
        <f t="shared" si="16"/>
        <v>5630.4622715999994</v>
      </c>
      <c r="P14" s="40"/>
      <c r="Q14" s="40"/>
      <c r="R14" s="40"/>
    </row>
    <row r="15" spans="1:18" x14ac:dyDescent="0.55000000000000004">
      <c r="A15" s="85">
        <v>7</v>
      </c>
      <c r="B15" s="5">
        <v>44231</v>
      </c>
      <c r="C15" s="47">
        <v>2</v>
      </c>
      <c r="D15" s="57">
        <v>1.27</v>
      </c>
      <c r="E15" s="58">
        <v>1.5</v>
      </c>
      <c r="F15" s="80">
        <v>2</v>
      </c>
      <c r="G15" s="22">
        <f t="shared" si="2"/>
        <v>105991.72662964364</v>
      </c>
      <c r="H15" s="22">
        <f t="shared" si="3"/>
        <v>101026.61654780613</v>
      </c>
      <c r="I15" s="22">
        <f t="shared" si="4"/>
        <v>105439.79013949599</v>
      </c>
      <c r="J15" s="44">
        <f t="shared" si="11"/>
        <v>3063.0496087942483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3890.0730031686953</v>
      </c>
      <c r="N15" s="45">
        <f t="shared" si="15"/>
        <v>4350.4284637811252</v>
      </c>
      <c r="O15" s="46">
        <f t="shared" si="16"/>
        <v>5968.2900078959992</v>
      </c>
      <c r="P15" s="40"/>
      <c r="Q15" s="40"/>
      <c r="R15" s="40"/>
    </row>
    <row r="16" spans="1:18" x14ac:dyDescent="0.55000000000000004">
      <c r="A16" s="85">
        <v>8</v>
      </c>
      <c r="B16" s="5">
        <v>44253</v>
      </c>
      <c r="C16" s="47">
        <v>2</v>
      </c>
      <c r="D16" s="57">
        <v>1.27</v>
      </c>
      <c r="E16" s="58">
        <v>1.5</v>
      </c>
      <c r="F16" s="80">
        <v>2</v>
      </c>
      <c r="G16" s="22">
        <f t="shared" si="2"/>
        <v>110030.01141423307</v>
      </c>
      <c r="H16" s="22">
        <f t="shared" si="3"/>
        <v>105572.81429245741</v>
      </c>
      <c r="I16" s="22">
        <f t="shared" si="4"/>
        <v>111766.17754786575</v>
      </c>
      <c r="J16" s="44">
        <f t="shared" si="11"/>
        <v>3179.7517988893092</v>
      </c>
      <c r="K16" s="45">
        <f t="shared" si="12"/>
        <v>3030.798496434184</v>
      </c>
      <c r="L16" s="46">
        <f t="shared" si="13"/>
        <v>3163.1937041848796</v>
      </c>
      <c r="M16" s="44">
        <f t="shared" si="14"/>
        <v>4038.2847845894225</v>
      </c>
      <c r="N16" s="45">
        <f t="shared" si="15"/>
        <v>4546.1977446512756</v>
      </c>
      <c r="O16" s="46">
        <f t="shared" si="16"/>
        <v>6326.3874083697592</v>
      </c>
      <c r="P16" s="40"/>
      <c r="Q16" s="40"/>
      <c r="R16" s="40"/>
    </row>
    <row r="17" spans="1:18" x14ac:dyDescent="0.55000000000000004">
      <c r="A17" s="85">
        <v>9</v>
      </c>
      <c r="B17" s="5">
        <v>44263</v>
      </c>
      <c r="C17" s="47">
        <v>2</v>
      </c>
      <c r="D17" s="57">
        <v>1.27</v>
      </c>
      <c r="E17" s="58">
        <v>1.5</v>
      </c>
      <c r="F17" s="80">
        <v>2</v>
      </c>
      <c r="G17" s="22">
        <f t="shared" si="2"/>
        <v>114222.15484911535</v>
      </c>
      <c r="H17" s="22">
        <f t="shared" si="3"/>
        <v>110323.59093561799</v>
      </c>
      <c r="I17" s="22">
        <f t="shared" si="4"/>
        <v>118472.14820073769</v>
      </c>
      <c r="J17" s="44">
        <f t="shared" si="11"/>
        <v>3300.9003424269922</v>
      </c>
      <c r="K17" s="45">
        <f t="shared" si="12"/>
        <v>3167.1844287737222</v>
      </c>
      <c r="L17" s="46">
        <f t="shared" si="13"/>
        <v>3352.9853264359722</v>
      </c>
      <c r="M17" s="44">
        <f t="shared" si="14"/>
        <v>4192.1434348822804</v>
      </c>
      <c r="N17" s="45">
        <f t="shared" si="15"/>
        <v>4750.7766431605833</v>
      </c>
      <c r="O17" s="46">
        <f t="shared" si="16"/>
        <v>6705.9706528719444</v>
      </c>
      <c r="P17" s="40"/>
      <c r="Q17" s="40"/>
      <c r="R17" s="40"/>
    </row>
    <row r="18" spans="1:18" x14ac:dyDescent="0.55000000000000004">
      <c r="A18" s="85">
        <v>10</v>
      </c>
      <c r="B18" s="5">
        <v>44278</v>
      </c>
      <c r="C18" s="47">
        <v>2</v>
      </c>
      <c r="D18" s="57">
        <v>1.27</v>
      </c>
      <c r="E18" s="58">
        <v>1.5</v>
      </c>
      <c r="F18" s="80">
        <v>2</v>
      </c>
      <c r="G18" s="22">
        <f t="shared" si="2"/>
        <v>118574.01894886665</v>
      </c>
      <c r="H18" s="22">
        <f t="shared" si="3"/>
        <v>115288.1525277208</v>
      </c>
      <c r="I18" s="22">
        <f t="shared" si="4"/>
        <v>125580.47709278195</v>
      </c>
      <c r="J18" s="44">
        <f t="shared" si="11"/>
        <v>3426.6646454734605</v>
      </c>
      <c r="K18" s="45">
        <f t="shared" si="12"/>
        <v>3309.7077280685394</v>
      </c>
      <c r="L18" s="46">
        <f t="shared" si="13"/>
        <v>3554.1644460221305</v>
      </c>
      <c r="M18" s="44">
        <f t="shared" si="14"/>
        <v>4351.8640997512948</v>
      </c>
      <c r="N18" s="45">
        <f t="shared" si="15"/>
        <v>4964.5615921028093</v>
      </c>
      <c r="O18" s="46">
        <f t="shared" si="16"/>
        <v>7108.328892044261</v>
      </c>
      <c r="P18" s="40" t="s">
        <v>48</v>
      </c>
      <c r="Q18" s="40"/>
      <c r="R18" s="40"/>
    </row>
    <row r="19" spans="1:18" x14ac:dyDescent="0.55000000000000004">
      <c r="A19" s="85">
        <v>11</v>
      </c>
      <c r="B19" s="5">
        <v>44280</v>
      </c>
      <c r="C19" s="47">
        <v>2</v>
      </c>
      <c r="D19" s="57">
        <v>1.27</v>
      </c>
      <c r="E19" s="58">
        <v>1.5</v>
      </c>
      <c r="F19" s="80">
        <v>2</v>
      </c>
      <c r="G19" s="22">
        <f t="shared" si="2"/>
        <v>123091.68907081847</v>
      </c>
      <c r="H19" s="22">
        <f t="shared" si="3"/>
        <v>120476.11939146824</v>
      </c>
      <c r="I19" s="22">
        <f t="shared" si="4"/>
        <v>133115.30571834886</v>
      </c>
      <c r="J19" s="44">
        <f t="shared" si="11"/>
        <v>3557.2205684659993</v>
      </c>
      <c r="K19" s="45">
        <f t="shared" si="12"/>
        <v>3458.644575831624</v>
      </c>
      <c r="L19" s="46">
        <f t="shared" si="13"/>
        <v>3767.4143127834582</v>
      </c>
      <c r="M19" s="44">
        <f t="shared" si="14"/>
        <v>4517.6701219518191</v>
      </c>
      <c r="N19" s="45">
        <f t="shared" si="15"/>
        <v>5187.966863747436</v>
      </c>
      <c r="O19" s="46">
        <f t="shared" si="16"/>
        <v>7534.8286255669163</v>
      </c>
      <c r="P19" s="40"/>
      <c r="Q19" s="40"/>
      <c r="R19" s="40"/>
    </row>
    <row r="20" spans="1:18" x14ac:dyDescent="0.55000000000000004">
      <c r="A20" s="85">
        <v>12</v>
      </c>
      <c r="B20" s="5">
        <v>44286</v>
      </c>
      <c r="C20" s="47">
        <v>1</v>
      </c>
      <c r="D20" s="57">
        <v>-1</v>
      </c>
      <c r="E20" s="58">
        <v>-1</v>
      </c>
      <c r="F20" s="59">
        <v>-1</v>
      </c>
      <c r="G20" s="22">
        <f t="shared" si="2"/>
        <v>119398.93839869391</v>
      </c>
      <c r="H20" s="22">
        <f t="shared" si="3"/>
        <v>116861.83580972419</v>
      </c>
      <c r="I20" s="22">
        <f t="shared" si="4"/>
        <v>129121.84654679839</v>
      </c>
      <c r="J20" s="44">
        <f t="shared" si="11"/>
        <v>3692.7506721245536</v>
      </c>
      <c r="K20" s="45">
        <f t="shared" si="12"/>
        <v>3614.2835817440468</v>
      </c>
      <c r="L20" s="46">
        <f t="shared" si="13"/>
        <v>3993.4591715504657</v>
      </c>
      <c r="M20" s="44">
        <f t="shared" si="14"/>
        <v>-3692.7506721245536</v>
      </c>
      <c r="N20" s="45">
        <f t="shared" si="15"/>
        <v>-3614.2835817440468</v>
      </c>
      <c r="O20" s="46">
        <f t="shared" si="16"/>
        <v>-3993.4591715504657</v>
      </c>
      <c r="P20" s="40"/>
      <c r="Q20" s="40"/>
      <c r="R20" s="40"/>
    </row>
    <row r="21" spans="1:18" x14ac:dyDescent="0.55000000000000004">
      <c r="A21" s="85">
        <v>13</v>
      </c>
      <c r="B21" s="5">
        <v>44309</v>
      </c>
      <c r="C21" s="47">
        <v>1</v>
      </c>
      <c r="D21" s="57">
        <v>1.27</v>
      </c>
      <c r="E21" s="58">
        <v>1.5</v>
      </c>
      <c r="F21" s="59">
        <v>-1</v>
      </c>
      <c r="G21" s="22">
        <f t="shared" si="2"/>
        <v>123948.03795168415</v>
      </c>
      <c r="H21" s="22">
        <f t="shared" si="3"/>
        <v>122120.61842116178</v>
      </c>
      <c r="I21" s="22">
        <f t="shared" si="4"/>
        <v>125248.19115039444</v>
      </c>
      <c r="J21" s="44">
        <f t="shared" si="11"/>
        <v>3581.9681519608171</v>
      </c>
      <c r="K21" s="45">
        <f t="shared" si="12"/>
        <v>3505.8550742917255</v>
      </c>
      <c r="L21" s="46">
        <f t="shared" si="13"/>
        <v>3873.6553964039517</v>
      </c>
      <c r="M21" s="44">
        <f t="shared" si="14"/>
        <v>4549.0995529902375</v>
      </c>
      <c r="N21" s="45">
        <f t="shared" si="15"/>
        <v>5258.7826114375885</v>
      </c>
      <c r="O21" s="46">
        <f t="shared" si="16"/>
        <v>-3873.6553964039517</v>
      </c>
      <c r="P21" s="40"/>
      <c r="Q21" s="40"/>
      <c r="R21" s="40"/>
    </row>
    <row r="22" spans="1:18" x14ac:dyDescent="0.55000000000000004">
      <c r="A22" s="85">
        <v>14</v>
      </c>
      <c r="B22" s="5">
        <v>44330</v>
      </c>
      <c r="C22" s="47">
        <v>1</v>
      </c>
      <c r="D22" s="57">
        <v>1.27</v>
      </c>
      <c r="E22" s="58">
        <v>1.5</v>
      </c>
      <c r="F22" s="59">
        <v>2</v>
      </c>
      <c r="G22" s="22">
        <f t="shared" si="2"/>
        <v>128670.45819764331</v>
      </c>
      <c r="H22" s="22">
        <f t="shared" si="3"/>
        <v>127616.04625011406</v>
      </c>
      <c r="I22" s="22">
        <f t="shared" si="4"/>
        <v>132763.0826194181</v>
      </c>
      <c r="J22" s="44">
        <f t="shared" si="11"/>
        <v>3718.4411385505246</v>
      </c>
      <c r="K22" s="45">
        <f t="shared" si="12"/>
        <v>3663.6185526348531</v>
      </c>
      <c r="L22" s="46">
        <f t="shared" si="13"/>
        <v>3757.4457345118331</v>
      </c>
      <c r="M22" s="44">
        <f t="shared" si="14"/>
        <v>4722.4202459591661</v>
      </c>
      <c r="N22" s="45">
        <f t="shared" si="15"/>
        <v>5495.4278289522799</v>
      </c>
      <c r="O22" s="46">
        <f t="shared" si="16"/>
        <v>7514.8914690236661</v>
      </c>
      <c r="P22" s="40"/>
      <c r="Q22" s="40"/>
      <c r="R22" s="40"/>
    </row>
    <row r="23" spans="1:18" x14ac:dyDescent="0.55000000000000004">
      <c r="A23" s="85">
        <v>15</v>
      </c>
      <c r="B23" s="5">
        <v>44342</v>
      </c>
      <c r="C23" s="47">
        <v>2</v>
      </c>
      <c r="D23" s="57">
        <v>1.27</v>
      </c>
      <c r="E23" s="58">
        <v>1.5</v>
      </c>
      <c r="F23" s="80">
        <v>-1</v>
      </c>
      <c r="G23" s="22">
        <f t="shared" si="2"/>
        <v>133572.80265497352</v>
      </c>
      <c r="H23" s="22">
        <f t="shared" si="3"/>
        <v>133358.76833136918</v>
      </c>
      <c r="I23" s="22">
        <f t="shared" si="4"/>
        <v>128780.19014083556</v>
      </c>
      <c r="J23" s="44">
        <f t="shared" si="11"/>
        <v>3860.1137459292991</v>
      </c>
      <c r="K23" s="45">
        <f t="shared" si="12"/>
        <v>3828.4813875034215</v>
      </c>
      <c r="L23" s="46">
        <f t="shared" si="13"/>
        <v>3982.8924785825429</v>
      </c>
      <c r="M23" s="44">
        <f t="shared" si="14"/>
        <v>4902.3444573302095</v>
      </c>
      <c r="N23" s="45">
        <f t="shared" si="15"/>
        <v>5742.7220812551323</v>
      </c>
      <c r="O23" s="46">
        <f t="shared" si="16"/>
        <v>-3982.8924785825429</v>
      </c>
      <c r="P23" s="40"/>
      <c r="Q23" s="40"/>
      <c r="R23" s="40"/>
    </row>
    <row r="24" spans="1:18" x14ac:dyDescent="0.55000000000000004">
      <c r="A24" s="85">
        <v>16</v>
      </c>
      <c r="B24" s="5">
        <v>44377</v>
      </c>
      <c r="C24" s="47">
        <v>2</v>
      </c>
      <c r="D24" s="57">
        <v>1.27</v>
      </c>
      <c r="E24" s="58">
        <v>1.5</v>
      </c>
      <c r="F24" s="59">
        <v>2</v>
      </c>
      <c r="G24" s="22">
        <f t="shared" si="2"/>
        <v>138661.92643612801</v>
      </c>
      <c r="H24" s="22">
        <f t="shared" si="3"/>
        <v>139359.91290628081</v>
      </c>
      <c r="I24" s="22">
        <f t="shared" si="4"/>
        <v>136507.00154928569</v>
      </c>
      <c r="J24" s="44">
        <f t="shared" si="11"/>
        <v>4007.1840796492056</v>
      </c>
      <c r="K24" s="45">
        <f t="shared" si="12"/>
        <v>4000.7630499410752</v>
      </c>
      <c r="L24" s="46">
        <f t="shared" si="13"/>
        <v>3863.4057042250665</v>
      </c>
      <c r="M24" s="44">
        <f t="shared" si="14"/>
        <v>5089.1237811544916</v>
      </c>
      <c r="N24" s="45">
        <f t="shared" si="15"/>
        <v>6001.1445749116128</v>
      </c>
      <c r="O24" s="46">
        <f t="shared" si="16"/>
        <v>7726.8114084501331</v>
      </c>
      <c r="P24" s="40"/>
      <c r="Q24" s="40"/>
      <c r="R24" s="40"/>
    </row>
    <row r="25" spans="1:18" x14ac:dyDescent="0.55000000000000004">
      <c r="A25" s="85">
        <v>17</v>
      </c>
      <c r="B25" s="5">
        <v>44431</v>
      </c>
      <c r="C25" s="47">
        <v>1</v>
      </c>
      <c r="D25" s="57">
        <v>1.27</v>
      </c>
      <c r="E25" s="58">
        <v>1.5</v>
      </c>
      <c r="F25" s="59">
        <v>2</v>
      </c>
      <c r="G25" s="22">
        <f t="shared" ref="G25:I26" si="17">IF(D25="","",G24+M25)</f>
        <v>143944.94583334448</v>
      </c>
      <c r="H25" s="22">
        <f t="shared" si="17"/>
        <v>145631.10898706343</v>
      </c>
      <c r="I25" s="22">
        <f t="shared" si="17"/>
        <v>144697.42164224284</v>
      </c>
      <c r="J25" s="44">
        <f t="shared" si="11"/>
        <v>4159.8577930838401</v>
      </c>
      <c r="K25" s="45">
        <f t="shared" si="12"/>
        <v>4180.7973871884242</v>
      </c>
      <c r="L25" s="46">
        <f t="shared" si="13"/>
        <v>4095.2100464785708</v>
      </c>
      <c r="M25" s="44">
        <f t="shared" ref="M25:O26" si="18">IF(D25="","",J25*D25)</f>
        <v>5283.019397216477</v>
      </c>
      <c r="N25" s="45">
        <f t="shared" si="18"/>
        <v>6271.1960807826363</v>
      </c>
      <c r="O25" s="46">
        <f t="shared" si="18"/>
        <v>8190.4200929571416</v>
      </c>
      <c r="P25" s="40"/>
      <c r="Q25" s="40"/>
      <c r="R25" s="40"/>
    </row>
    <row r="26" spans="1:18" x14ac:dyDescent="0.55000000000000004">
      <c r="A26" s="85">
        <v>18</v>
      </c>
      <c r="B26" s="5">
        <v>44498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17"/>
        <v>149429.24826959491</v>
      </c>
      <c r="H26" s="22">
        <f t="shared" si="17"/>
        <v>152184.50889148129</v>
      </c>
      <c r="I26" s="22">
        <f t="shared" si="17"/>
        <v>153379.26694077742</v>
      </c>
      <c r="J26" s="44">
        <f t="shared" si="11"/>
        <v>4318.3483750003343</v>
      </c>
      <c r="K26" s="45">
        <f t="shared" si="12"/>
        <v>4368.9332696119027</v>
      </c>
      <c r="L26" s="46">
        <f t="shared" si="13"/>
        <v>4340.9226492672851</v>
      </c>
      <c r="M26" s="44">
        <f t="shared" si="18"/>
        <v>5484.3024362504248</v>
      </c>
      <c r="N26" s="45">
        <f t="shared" si="18"/>
        <v>6553.3999044178545</v>
      </c>
      <c r="O26" s="46">
        <f t="shared" si="18"/>
        <v>8681.8452985345702</v>
      </c>
      <c r="P26" s="40"/>
      <c r="Q26" s="40"/>
      <c r="R26" s="40"/>
    </row>
    <row r="27" spans="1:18" x14ac:dyDescent="0.55000000000000004">
      <c r="A27" s="85">
        <v>19</v>
      </c>
      <c r="B27" s="5">
        <v>44539</v>
      </c>
      <c r="C27" s="47">
        <v>2</v>
      </c>
      <c r="D27" s="57">
        <v>1.27</v>
      </c>
      <c r="E27" s="58">
        <v>1.5</v>
      </c>
      <c r="F27" s="59">
        <v>-1</v>
      </c>
      <c r="G27" s="22">
        <f t="shared" si="2"/>
        <v>155122.50262866649</v>
      </c>
      <c r="H27" s="22">
        <f t="shared" si="3"/>
        <v>159032.81179159795</v>
      </c>
      <c r="I27" s="22">
        <f t="shared" si="4"/>
        <v>148777.88893255411</v>
      </c>
      <c r="J27" s="44">
        <f t="shared" si="11"/>
        <v>4482.8774480878474</v>
      </c>
      <c r="K27" s="45">
        <f t="shared" si="12"/>
        <v>4565.5352667444386</v>
      </c>
      <c r="L27" s="46">
        <f t="shared" si="13"/>
        <v>4601.3780082233225</v>
      </c>
      <c r="M27" s="44">
        <f t="shared" si="14"/>
        <v>5693.2543590715659</v>
      </c>
      <c r="N27" s="45">
        <f t="shared" si="15"/>
        <v>6848.3029001166578</v>
      </c>
      <c r="O27" s="46">
        <f t="shared" si="16"/>
        <v>-4601.3780082233225</v>
      </c>
      <c r="P27" s="40"/>
      <c r="Q27" s="40"/>
      <c r="R27" s="40"/>
    </row>
    <row r="28" spans="1:18" x14ac:dyDescent="0.55000000000000004">
      <c r="A28" s="85">
        <v>20</v>
      </c>
      <c r="B28" s="5">
        <v>44346</v>
      </c>
      <c r="C28" s="47">
        <v>1</v>
      </c>
      <c r="D28" s="57">
        <v>-1</v>
      </c>
      <c r="E28" s="58">
        <v>-1</v>
      </c>
      <c r="F28" s="59">
        <v>-1</v>
      </c>
      <c r="G28" s="22">
        <f t="shared" si="2"/>
        <v>150468.8275498065</v>
      </c>
      <c r="H28" s="22">
        <f t="shared" si="3"/>
        <v>154261.82743785001</v>
      </c>
      <c r="I28" s="22">
        <f t="shared" si="4"/>
        <v>144314.55226457748</v>
      </c>
      <c r="J28" s="44">
        <f t="shared" si="11"/>
        <v>4653.6750788599948</v>
      </c>
      <c r="K28" s="45">
        <f t="shared" si="12"/>
        <v>4770.9843537479383</v>
      </c>
      <c r="L28" s="46">
        <f t="shared" si="13"/>
        <v>4463.3366679766232</v>
      </c>
      <c r="M28" s="44">
        <f t="shared" si="14"/>
        <v>-4653.6750788599948</v>
      </c>
      <c r="N28" s="45">
        <f t="shared" si="15"/>
        <v>-4770.9843537479383</v>
      </c>
      <c r="O28" s="46">
        <f t="shared" si="16"/>
        <v>-4463.3366679766232</v>
      </c>
      <c r="P28" s="40"/>
      <c r="Q28" s="40"/>
      <c r="R28" s="40"/>
    </row>
    <row r="29" spans="1:18" x14ac:dyDescent="0.55000000000000004">
      <c r="A29" s="87">
        <v>21</v>
      </c>
      <c r="B29" s="5">
        <v>44670</v>
      </c>
      <c r="C29" s="47">
        <v>1</v>
      </c>
      <c r="D29" s="57">
        <v>1.27</v>
      </c>
      <c r="E29" s="58">
        <v>1.5</v>
      </c>
      <c r="F29" s="80">
        <v>-1</v>
      </c>
      <c r="G29" s="22">
        <f t="shared" si="2"/>
        <v>156201.68987945412</v>
      </c>
      <c r="H29" s="22">
        <f t="shared" si="3"/>
        <v>161203.60967255326</v>
      </c>
      <c r="I29" s="22">
        <f t="shared" si="4"/>
        <v>139985.11569664016</v>
      </c>
      <c r="J29" s="44">
        <f t="shared" si="11"/>
        <v>4514.0648264941947</v>
      </c>
      <c r="K29" s="45">
        <f t="shared" si="12"/>
        <v>4627.8548231354998</v>
      </c>
      <c r="L29" s="46">
        <f t="shared" si="13"/>
        <v>4329.4365679373241</v>
      </c>
      <c r="M29" s="44">
        <f t="shared" si="14"/>
        <v>5732.8623296476271</v>
      </c>
      <c r="N29" s="45">
        <f t="shared" si="15"/>
        <v>6941.7822347032497</v>
      </c>
      <c r="O29" s="46">
        <f t="shared" si="16"/>
        <v>-4329.4365679373241</v>
      </c>
      <c r="P29" s="40"/>
      <c r="Q29" s="40"/>
      <c r="R29" s="40"/>
    </row>
    <row r="30" spans="1:18" x14ac:dyDescent="0.55000000000000004">
      <c r="A30" s="87">
        <v>22</v>
      </c>
      <c r="B30" s="5">
        <v>44679</v>
      </c>
      <c r="C30" s="47">
        <v>1</v>
      </c>
      <c r="D30" s="57">
        <v>1.27</v>
      </c>
      <c r="E30" s="58">
        <v>1.5</v>
      </c>
      <c r="F30" s="80">
        <v>2</v>
      </c>
      <c r="G30" s="22">
        <f t="shared" si="2"/>
        <v>162152.97426386131</v>
      </c>
      <c r="H30" s="22">
        <f t="shared" si="3"/>
        <v>168457.77210781816</v>
      </c>
      <c r="I30" s="22">
        <f t="shared" si="4"/>
        <v>148384.22263843857</v>
      </c>
      <c r="J30" s="44">
        <f t="shared" si="11"/>
        <v>4686.0506963836233</v>
      </c>
      <c r="K30" s="45">
        <f t="shared" si="12"/>
        <v>4836.1082901765976</v>
      </c>
      <c r="L30" s="46">
        <f t="shared" si="13"/>
        <v>4199.5534708992045</v>
      </c>
      <c r="M30" s="44">
        <f t="shared" si="14"/>
        <v>5951.2843844072013</v>
      </c>
      <c r="N30" s="45">
        <f t="shared" si="15"/>
        <v>7254.162435264896</v>
      </c>
      <c r="O30" s="46">
        <f t="shared" si="16"/>
        <v>8399.106941798409</v>
      </c>
      <c r="P30" s="40"/>
      <c r="Q30" s="40"/>
      <c r="R30" s="40"/>
    </row>
    <row r="31" spans="1:18" x14ac:dyDescent="0.55000000000000004">
      <c r="A31" s="87">
        <v>23</v>
      </c>
      <c r="B31" s="5">
        <v>44698</v>
      </c>
      <c r="C31" s="47">
        <v>1</v>
      </c>
      <c r="D31" s="57">
        <v>1.27</v>
      </c>
      <c r="E31" s="58">
        <v>1.5</v>
      </c>
      <c r="F31" s="59">
        <v>-1</v>
      </c>
      <c r="G31" s="22">
        <f t="shared" si="2"/>
        <v>168331.00258331443</v>
      </c>
      <c r="H31" s="22">
        <f t="shared" si="3"/>
        <v>176038.37185266998</v>
      </c>
      <c r="I31" s="22">
        <f t="shared" si="4"/>
        <v>143932.69595928543</v>
      </c>
      <c r="J31" s="44">
        <f t="shared" si="11"/>
        <v>4864.5892279158388</v>
      </c>
      <c r="K31" s="45">
        <f t="shared" si="12"/>
        <v>5053.7331632345449</v>
      </c>
      <c r="L31" s="46">
        <f t="shared" si="13"/>
        <v>4451.5266791531567</v>
      </c>
      <c r="M31" s="44">
        <f t="shared" si="14"/>
        <v>6178.0283194531157</v>
      </c>
      <c r="N31" s="45">
        <f t="shared" si="15"/>
        <v>7580.5997448518174</v>
      </c>
      <c r="O31" s="46">
        <f t="shared" si="16"/>
        <v>-4451.5266791531567</v>
      </c>
      <c r="P31" s="40"/>
      <c r="Q31" s="40"/>
      <c r="R31" s="40"/>
    </row>
    <row r="32" spans="1:18" x14ac:dyDescent="0.55000000000000004">
      <c r="A32" s="87">
        <v>24</v>
      </c>
      <c r="B32" s="5">
        <v>44628</v>
      </c>
      <c r="C32" s="47">
        <v>1</v>
      </c>
      <c r="D32" s="57">
        <v>1.27</v>
      </c>
      <c r="E32" s="58">
        <v>1.5</v>
      </c>
      <c r="F32" s="59">
        <v>2</v>
      </c>
      <c r="G32" s="22">
        <f t="shared" si="2"/>
        <v>174744.41378173872</v>
      </c>
      <c r="H32" s="22">
        <f t="shared" si="3"/>
        <v>183960.09858604014</v>
      </c>
      <c r="I32" s="22">
        <f t="shared" si="4"/>
        <v>152568.65771684254</v>
      </c>
      <c r="J32" s="44">
        <f t="shared" si="11"/>
        <v>5049.9300774994326</v>
      </c>
      <c r="K32" s="45">
        <f t="shared" si="12"/>
        <v>5281.1511555800989</v>
      </c>
      <c r="L32" s="46">
        <f t="shared" si="13"/>
        <v>4317.9808787785623</v>
      </c>
      <c r="M32" s="44">
        <f t="shared" si="14"/>
        <v>6413.41119842428</v>
      </c>
      <c r="N32" s="45">
        <f t="shared" si="15"/>
        <v>7921.7267333701484</v>
      </c>
      <c r="O32" s="46">
        <f t="shared" si="16"/>
        <v>8635.9617575571247</v>
      </c>
      <c r="P32" s="40"/>
      <c r="Q32" s="40"/>
      <c r="R32" s="40"/>
    </row>
    <row r="33" spans="1:18" x14ac:dyDescent="0.55000000000000004">
      <c r="A33" s="87">
        <v>25</v>
      </c>
      <c r="B33" s="5">
        <v>44627</v>
      </c>
      <c r="C33" s="47">
        <v>1</v>
      </c>
      <c r="D33" s="57">
        <v>1.27</v>
      </c>
      <c r="E33" s="58">
        <v>1.5</v>
      </c>
      <c r="F33" s="59">
        <v>2</v>
      </c>
      <c r="G33" s="22">
        <f t="shared" si="2"/>
        <v>181402.17594682297</v>
      </c>
      <c r="H33" s="22">
        <f t="shared" si="3"/>
        <v>192238.30302241194</v>
      </c>
      <c r="I33" s="22">
        <f t="shared" si="4"/>
        <v>161722.77717985309</v>
      </c>
      <c r="J33" s="44">
        <f t="shared" si="11"/>
        <v>5242.3324134521617</v>
      </c>
      <c r="K33" s="45">
        <f t="shared" si="12"/>
        <v>5518.8029575812043</v>
      </c>
      <c r="L33" s="46">
        <f t="shared" si="13"/>
        <v>4577.0597315052764</v>
      </c>
      <c r="M33" s="44">
        <f t="shared" si="14"/>
        <v>6657.7621650842457</v>
      </c>
      <c r="N33" s="45">
        <f t="shared" si="15"/>
        <v>8278.2044363718069</v>
      </c>
      <c r="O33" s="46">
        <f t="shared" si="16"/>
        <v>9154.1194630105529</v>
      </c>
      <c r="P33" s="40"/>
      <c r="Q33" s="40"/>
      <c r="R33" s="40"/>
    </row>
    <row r="34" spans="1:18" x14ac:dyDescent="0.55000000000000004">
      <c r="A34" s="87">
        <v>26</v>
      </c>
      <c r="B34" s="5">
        <v>44609</v>
      </c>
      <c r="C34" s="47">
        <v>2</v>
      </c>
      <c r="D34" s="57">
        <v>1.27</v>
      </c>
      <c r="E34" s="58">
        <v>1.5</v>
      </c>
      <c r="F34" s="59">
        <v>2</v>
      </c>
      <c r="G34" s="22">
        <f t="shared" si="2"/>
        <v>188313.59885039693</v>
      </c>
      <c r="H34" s="22">
        <f t="shared" si="3"/>
        <v>200889.02665842048</v>
      </c>
      <c r="I34" s="22">
        <f t="shared" si="4"/>
        <v>171426.14381064428</v>
      </c>
      <c r="J34" s="44">
        <f t="shared" si="11"/>
        <v>5442.0652784046888</v>
      </c>
      <c r="K34" s="45">
        <f t="shared" si="12"/>
        <v>5767.1490906723584</v>
      </c>
      <c r="L34" s="46">
        <f t="shared" si="13"/>
        <v>4851.6833153955922</v>
      </c>
      <c r="M34" s="44">
        <f t="shared" si="14"/>
        <v>6911.4229035739545</v>
      </c>
      <c r="N34" s="45">
        <f t="shared" si="15"/>
        <v>8650.7236360085371</v>
      </c>
      <c r="O34" s="46">
        <f t="shared" si="16"/>
        <v>9703.3666307911844</v>
      </c>
      <c r="P34" s="40"/>
      <c r="Q34" s="40"/>
      <c r="R34" s="40"/>
    </row>
    <row r="35" spans="1:18" x14ac:dyDescent="0.55000000000000004">
      <c r="A35" s="87">
        <v>27</v>
      </c>
      <c r="B35" s="5">
        <v>44593</v>
      </c>
      <c r="C35" s="47">
        <v>2</v>
      </c>
      <c r="D35" s="57">
        <v>1.27</v>
      </c>
      <c r="E35" s="58">
        <v>1.5</v>
      </c>
      <c r="F35" s="59">
        <v>2</v>
      </c>
      <c r="G35" s="22">
        <f t="shared" si="2"/>
        <v>195488.34696659705</v>
      </c>
      <c r="H35" s="22">
        <f t="shared" si="3"/>
        <v>209929.03285804941</v>
      </c>
      <c r="I35" s="22">
        <f t="shared" si="4"/>
        <v>181711.71243928294</v>
      </c>
      <c r="J35" s="44">
        <f t="shared" si="11"/>
        <v>5649.4079655119076</v>
      </c>
      <c r="K35" s="45">
        <f t="shared" si="12"/>
        <v>6026.6707997526146</v>
      </c>
      <c r="L35" s="46">
        <f t="shared" si="13"/>
        <v>5142.7843143193286</v>
      </c>
      <c r="M35" s="44">
        <f t="shared" si="14"/>
        <v>7174.7481162001231</v>
      </c>
      <c r="N35" s="45">
        <f t="shared" si="15"/>
        <v>9040.0061996289223</v>
      </c>
      <c r="O35" s="46">
        <f t="shared" si="16"/>
        <v>10285.568628638657</v>
      </c>
      <c r="P35" s="40"/>
      <c r="Q35" s="40"/>
      <c r="R35" s="40"/>
    </row>
    <row r="36" spans="1:18" x14ac:dyDescent="0.55000000000000004">
      <c r="A36" s="87">
        <v>28</v>
      </c>
      <c r="B36" s="5">
        <v>44588</v>
      </c>
      <c r="C36" s="47">
        <v>1</v>
      </c>
      <c r="D36" s="57">
        <v>1.27</v>
      </c>
      <c r="E36" s="58">
        <v>1.5</v>
      </c>
      <c r="F36" s="59">
        <v>2</v>
      </c>
      <c r="G36" s="22">
        <f t="shared" si="2"/>
        <v>202936.45298602441</v>
      </c>
      <c r="H36" s="22">
        <f t="shared" si="3"/>
        <v>219375.83933666162</v>
      </c>
      <c r="I36" s="22">
        <f t="shared" si="4"/>
        <v>192614.41518563993</v>
      </c>
      <c r="J36" s="44">
        <f t="shared" si="11"/>
        <v>5864.6504089979117</v>
      </c>
      <c r="K36" s="45">
        <f t="shared" si="12"/>
        <v>6297.8709857414824</v>
      </c>
      <c r="L36" s="46">
        <f t="shared" si="13"/>
        <v>5451.3513731784878</v>
      </c>
      <c r="M36" s="44">
        <f t="shared" si="14"/>
        <v>7448.1060194273477</v>
      </c>
      <c r="N36" s="45">
        <f t="shared" si="15"/>
        <v>9446.8064786122231</v>
      </c>
      <c r="O36" s="46">
        <f t="shared" si="16"/>
        <v>10902.702746356976</v>
      </c>
      <c r="P36" s="40"/>
      <c r="Q36" s="40"/>
      <c r="R36" s="40"/>
    </row>
    <row r="37" spans="1:18" x14ac:dyDescent="0.55000000000000004">
      <c r="A37" s="87">
        <v>29</v>
      </c>
      <c r="B37" s="5">
        <v>44726</v>
      </c>
      <c r="C37" s="47">
        <v>1</v>
      </c>
      <c r="D37" s="57">
        <v>1.27</v>
      </c>
      <c r="E37" s="58">
        <v>1.5</v>
      </c>
      <c r="F37" s="59">
        <v>2</v>
      </c>
      <c r="G37" s="22">
        <f t="shared" si="2"/>
        <v>210668.33184479194</v>
      </c>
      <c r="H37" s="22">
        <f t="shared" si="3"/>
        <v>229247.75210681139</v>
      </c>
      <c r="I37" s="22">
        <f t="shared" si="4"/>
        <v>204171.28009677833</v>
      </c>
      <c r="J37" s="44">
        <f t="shared" si="11"/>
        <v>6088.0935895807324</v>
      </c>
      <c r="K37" s="45">
        <f t="shared" si="12"/>
        <v>6581.2751800998485</v>
      </c>
      <c r="L37" s="46">
        <f t="shared" si="13"/>
        <v>5778.4324555691974</v>
      </c>
      <c r="M37" s="44">
        <f t="shared" si="14"/>
        <v>7731.8788587675299</v>
      </c>
      <c r="N37" s="45">
        <f t="shared" si="15"/>
        <v>9871.9127701497728</v>
      </c>
      <c r="O37" s="46">
        <f t="shared" si="16"/>
        <v>11556.864911138395</v>
      </c>
      <c r="P37" s="40"/>
      <c r="Q37" s="40"/>
      <c r="R37" s="40"/>
    </row>
    <row r="38" spans="1:18" x14ac:dyDescent="0.55000000000000004">
      <c r="A38" s="87">
        <v>30</v>
      </c>
      <c r="B38" s="5">
        <v>44664</v>
      </c>
      <c r="C38" s="47">
        <v>1</v>
      </c>
      <c r="D38" s="57">
        <v>1.27</v>
      </c>
      <c r="E38" s="58">
        <v>1.5</v>
      </c>
      <c r="F38" s="59">
        <v>2</v>
      </c>
      <c r="G38" s="22">
        <f t="shared" si="2"/>
        <v>218694.79528807852</v>
      </c>
      <c r="H38" s="22">
        <f t="shared" si="3"/>
        <v>239563.90095161789</v>
      </c>
      <c r="I38" s="22">
        <f t="shared" si="4"/>
        <v>216421.55690258503</v>
      </c>
      <c r="J38" s="44">
        <f t="shared" si="11"/>
        <v>6320.0499553437585</v>
      </c>
      <c r="K38" s="45">
        <f t="shared" si="12"/>
        <v>6877.432563204341</v>
      </c>
      <c r="L38" s="46">
        <f t="shared" si="13"/>
        <v>6125.1384029033497</v>
      </c>
      <c r="M38" s="44">
        <f t="shared" si="14"/>
        <v>8026.4634432865732</v>
      </c>
      <c r="N38" s="45">
        <f t="shared" si="15"/>
        <v>10316.148844806512</v>
      </c>
      <c r="O38" s="46">
        <f t="shared" si="16"/>
        <v>12250.276805806699</v>
      </c>
      <c r="P38" s="40"/>
      <c r="Q38" s="40"/>
      <c r="R38" s="40"/>
    </row>
    <row r="39" spans="1:18" x14ac:dyDescent="0.55000000000000004">
      <c r="A39" s="87">
        <v>31</v>
      </c>
      <c r="B39" s="5">
        <v>44574</v>
      </c>
      <c r="C39" s="47">
        <v>2</v>
      </c>
      <c r="D39" s="57">
        <v>1.27</v>
      </c>
      <c r="E39" s="58">
        <v>1.5</v>
      </c>
      <c r="F39" s="59">
        <v>2</v>
      </c>
      <c r="G39" s="22">
        <f t="shared" si="2"/>
        <v>227027.06698855432</v>
      </c>
      <c r="H39" s="22">
        <f t="shared" si="3"/>
        <v>250344.27649444068</v>
      </c>
      <c r="I39" s="22">
        <f t="shared" si="4"/>
        <v>229406.85031674014</v>
      </c>
      <c r="J39" s="44">
        <f t="shared" si="11"/>
        <v>6560.8438586423554</v>
      </c>
      <c r="K39" s="45">
        <f t="shared" si="12"/>
        <v>7186.9170285485361</v>
      </c>
      <c r="L39" s="46">
        <f t="shared" si="13"/>
        <v>6492.6467070775507</v>
      </c>
      <c r="M39" s="44">
        <f t="shared" si="14"/>
        <v>8332.2717004757906</v>
      </c>
      <c r="N39" s="45">
        <f t="shared" si="15"/>
        <v>10780.375542822803</v>
      </c>
      <c r="O39" s="46">
        <f t="shared" si="16"/>
        <v>12985.293414155101</v>
      </c>
      <c r="P39" s="40"/>
      <c r="Q39" s="40"/>
      <c r="R39" s="40"/>
    </row>
    <row r="40" spans="1:18" x14ac:dyDescent="0.55000000000000004">
      <c r="A40" s="87">
        <v>32</v>
      </c>
      <c r="B40" s="5">
        <v>44614</v>
      </c>
      <c r="C40" s="47">
        <v>2</v>
      </c>
      <c r="D40" s="57">
        <v>1.27</v>
      </c>
      <c r="E40" s="60">
        <v>1.5</v>
      </c>
      <c r="F40" s="59">
        <v>-1</v>
      </c>
      <c r="G40" s="22">
        <f t="shared" si="2"/>
        <v>235676.79824081823</v>
      </c>
      <c r="H40" s="22">
        <f t="shared" si="3"/>
        <v>261609.76893669053</v>
      </c>
      <c r="I40" s="22">
        <f t="shared" si="4"/>
        <v>222524.64480723793</v>
      </c>
      <c r="J40" s="44">
        <f t="shared" si="11"/>
        <v>6810.812009656629</v>
      </c>
      <c r="K40" s="45">
        <f t="shared" si="12"/>
        <v>7510.3282948332198</v>
      </c>
      <c r="L40" s="46">
        <f t="shared" si="13"/>
        <v>6882.2055095022042</v>
      </c>
      <c r="M40" s="44">
        <f t="shared" si="14"/>
        <v>8649.7312522639186</v>
      </c>
      <c r="N40" s="45">
        <f t="shared" si="15"/>
        <v>11265.49244224983</v>
      </c>
      <c r="O40" s="46">
        <f t="shared" si="16"/>
        <v>-6882.2055095022042</v>
      </c>
      <c r="P40" s="40"/>
      <c r="Q40" s="40"/>
      <c r="R40" s="40"/>
    </row>
    <row r="41" spans="1:18" x14ac:dyDescent="0.55000000000000004">
      <c r="A41" s="87">
        <v>33</v>
      </c>
      <c r="B41" s="5">
        <v>44602</v>
      </c>
      <c r="C41" s="47">
        <v>1</v>
      </c>
      <c r="D41" s="57">
        <v>1.27</v>
      </c>
      <c r="E41" s="60">
        <v>1.5</v>
      </c>
      <c r="F41" s="80">
        <v>2</v>
      </c>
      <c r="G41" s="22">
        <f t="shared" si="2"/>
        <v>244656.08425379341</v>
      </c>
      <c r="H41" s="22">
        <f t="shared" si="3"/>
        <v>273382.20853884157</v>
      </c>
      <c r="I41" s="22">
        <f t="shared" si="4"/>
        <v>235876.12349567219</v>
      </c>
      <c r="J41" s="44">
        <f t="shared" si="11"/>
        <v>7070.3039472245464</v>
      </c>
      <c r="K41" s="45">
        <f t="shared" si="12"/>
        <v>7848.2930681007156</v>
      </c>
      <c r="L41" s="46">
        <f t="shared" si="13"/>
        <v>6675.7393442171378</v>
      </c>
      <c r="M41" s="44">
        <f t="shared" si="14"/>
        <v>8979.2860129751734</v>
      </c>
      <c r="N41" s="45">
        <f t="shared" si="15"/>
        <v>11772.439602151073</v>
      </c>
      <c r="O41" s="46">
        <f t="shared" si="16"/>
        <v>13351.478688434276</v>
      </c>
      <c r="P41" s="40"/>
      <c r="Q41" s="40"/>
      <c r="R41" s="40"/>
    </row>
    <row r="42" spans="1:18" x14ac:dyDescent="0.55000000000000004">
      <c r="A42" s="87">
        <v>34</v>
      </c>
      <c r="B42" s="5">
        <v>44680</v>
      </c>
      <c r="C42" s="47">
        <v>2</v>
      </c>
      <c r="D42" s="57">
        <v>1.27</v>
      </c>
      <c r="E42" s="60">
        <v>1.5</v>
      </c>
      <c r="F42" s="80">
        <v>-1</v>
      </c>
      <c r="G42" s="22">
        <f t="shared" si="2"/>
        <v>253977.48106386294</v>
      </c>
      <c r="H42" s="22">
        <f t="shared" si="3"/>
        <v>285684.40792308946</v>
      </c>
      <c r="I42" s="22">
        <f t="shared" si="4"/>
        <v>228799.83979080201</v>
      </c>
      <c r="J42" s="44">
        <f t="shared" si="11"/>
        <v>7339.6825276138015</v>
      </c>
      <c r="K42" s="45">
        <f t="shared" si="12"/>
        <v>8201.4662561652476</v>
      </c>
      <c r="L42" s="46">
        <f t="shared" si="13"/>
        <v>7076.2837048701658</v>
      </c>
      <c r="M42" s="44">
        <f>IF(D42="","",J42*D42)</f>
        <v>9321.3968100695274</v>
      </c>
      <c r="N42" s="45">
        <f t="shared" si="15"/>
        <v>12302.199384247871</v>
      </c>
      <c r="O42" s="46">
        <f t="shared" si="16"/>
        <v>-7076.2837048701658</v>
      </c>
      <c r="P42" s="40"/>
      <c r="Q42" s="40"/>
      <c r="R42" s="40"/>
    </row>
    <row r="43" spans="1:18" x14ac:dyDescent="0.55000000000000004">
      <c r="A43" s="88">
        <v>35</v>
      </c>
      <c r="B43" s="5">
        <v>44560</v>
      </c>
      <c r="C43" s="47">
        <v>1</v>
      </c>
      <c r="D43" s="57">
        <v>1.27</v>
      </c>
      <c r="E43" s="60">
        <v>1.5</v>
      </c>
      <c r="F43" s="59">
        <v>2</v>
      </c>
      <c r="G43" s="22">
        <f>IF(D43="","",G42+M43)</f>
        <v>263654.02309239609</v>
      </c>
      <c r="H43" s="22">
        <f t="shared" ref="H43:I43" si="19">IF(E43="","",H42+N43)</f>
        <v>298540.2062796285</v>
      </c>
      <c r="I43" s="22">
        <f t="shared" si="19"/>
        <v>242527.83017825012</v>
      </c>
      <c r="J43" s="44">
        <f t="shared" si="11"/>
        <v>7619.3244319158875</v>
      </c>
      <c r="K43" s="45">
        <f t="shared" si="12"/>
        <v>8570.5322376926833</v>
      </c>
      <c r="L43" s="46">
        <f t="shared" si="13"/>
        <v>6863.9951937240603</v>
      </c>
      <c r="M43" s="44">
        <f t="shared" si="14"/>
        <v>9676.5420285331766</v>
      </c>
      <c r="N43" s="45">
        <f t="shared" si="15"/>
        <v>12855.798356539024</v>
      </c>
      <c r="O43" s="46">
        <f t="shared" si="16"/>
        <v>13727.990387448121</v>
      </c>
    </row>
    <row r="44" spans="1:18" x14ac:dyDescent="0.55000000000000004">
      <c r="A44" s="87">
        <v>36</v>
      </c>
      <c r="B44" s="5">
        <v>44258</v>
      </c>
      <c r="C44" s="47">
        <v>1</v>
      </c>
      <c r="D44" s="57">
        <v>1.27</v>
      </c>
      <c r="E44" s="60">
        <v>1.5</v>
      </c>
      <c r="F44" s="59">
        <v>2</v>
      </c>
      <c r="G44" s="22">
        <f t="shared" ref="G44:G58" si="20">IF(D44="","",G43+M44)</f>
        <v>273699.24137221638</v>
      </c>
      <c r="H44" s="22">
        <f t="shared" ref="H44:H58" si="21">IF(E44="","",H43+N44)</f>
        <v>311974.5155622118</v>
      </c>
      <c r="I44" s="22">
        <f t="shared" ref="I44:I58" si="22">IF(F44="","",I43+O44)</f>
        <v>257079.49998894514</v>
      </c>
      <c r="J44" s="44">
        <f>IF(G43="","",G43*0.03)</f>
        <v>7909.6206927718822</v>
      </c>
      <c r="K44" s="45">
        <f t="shared" si="12"/>
        <v>8956.2061883888546</v>
      </c>
      <c r="L44" s="46">
        <f t="shared" si="13"/>
        <v>7275.8349053475031</v>
      </c>
      <c r="M44" s="44">
        <f>IF(D44="","",J44*D44)</f>
        <v>10045.21827982029</v>
      </c>
      <c r="N44" s="45">
        <f t="shared" si="15"/>
        <v>13434.309282583283</v>
      </c>
      <c r="O44" s="46">
        <f t="shared" si="16"/>
        <v>14551.669810695006</v>
      </c>
    </row>
    <row r="45" spans="1:18" x14ac:dyDescent="0.55000000000000004">
      <c r="A45" s="87">
        <v>37</v>
      </c>
      <c r="B45" s="5">
        <v>43964</v>
      </c>
      <c r="C45" s="47">
        <v>2</v>
      </c>
      <c r="D45" s="57">
        <v>1.27</v>
      </c>
      <c r="E45" s="60">
        <v>1.5</v>
      </c>
      <c r="F45" s="59">
        <v>2</v>
      </c>
      <c r="G45" s="22">
        <f t="shared" si="20"/>
        <v>284127.18246849783</v>
      </c>
      <c r="H45" s="22">
        <f t="shared" si="21"/>
        <v>326013.36876251135</v>
      </c>
      <c r="I45" s="22">
        <f t="shared" si="22"/>
        <v>272504.26998828183</v>
      </c>
      <c r="J45" s="44">
        <f t="shared" si="11"/>
        <v>8210.9772411664908</v>
      </c>
      <c r="K45" s="45">
        <f t="shared" si="12"/>
        <v>9359.2354668663538</v>
      </c>
      <c r="L45" s="46">
        <f t="shared" si="13"/>
        <v>7712.3849996683539</v>
      </c>
      <c r="M45" s="44">
        <f t="shared" si="14"/>
        <v>10427.941096281444</v>
      </c>
      <c r="N45" s="45">
        <f t="shared" si="15"/>
        <v>14038.853200299531</v>
      </c>
      <c r="O45" s="46">
        <f t="shared" si="16"/>
        <v>15424.769999336708</v>
      </c>
    </row>
    <row r="46" spans="1:18" x14ac:dyDescent="0.55000000000000004">
      <c r="A46" s="87">
        <v>38</v>
      </c>
      <c r="B46" s="5">
        <v>43909</v>
      </c>
      <c r="C46" s="47">
        <v>2</v>
      </c>
      <c r="D46" s="57">
        <v>1.27</v>
      </c>
      <c r="E46" s="60">
        <v>1.5</v>
      </c>
      <c r="F46" s="59">
        <v>2</v>
      </c>
      <c r="G46" s="22">
        <f t="shared" si="20"/>
        <v>294952.42812054761</v>
      </c>
      <c r="H46" s="22">
        <f t="shared" si="21"/>
        <v>340683.97035682434</v>
      </c>
      <c r="I46" s="22">
        <f t="shared" si="22"/>
        <v>288854.52618757874</v>
      </c>
      <c r="J46" s="44">
        <f t="shared" si="11"/>
        <v>8523.8154740549344</v>
      </c>
      <c r="K46" s="45">
        <f t="shared" si="12"/>
        <v>9780.4010628753404</v>
      </c>
      <c r="L46" s="46">
        <f t="shared" si="13"/>
        <v>8175.1280996484547</v>
      </c>
      <c r="M46" s="44">
        <f t="shared" si="14"/>
        <v>10825.245652049767</v>
      </c>
      <c r="N46" s="45">
        <f t="shared" si="15"/>
        <v>14670.601594313011</v>
      </c>
      <c r="O46" s="46">
        <f t="shared" si="16"/>
        <v>16350.256199296909</v>
      </c>
    </row>
    <row r="47" spans="1:18" x14ac:dyDescent="0.55000000000000004">
      <c r="A47" s="87">
        <v>39</v>
      </c>
      <c r="B47" s="5">
        <v>43878</v>
      </c>
      <c r="C47" s="47">
        <v>2</v>
      </c>
      <c r="D47" s="57">
        <v>1.27</v>
      </c>
      <c r="E47" s="58">
        <v>-1</v>
      </c>
      <c r="F47" s="59">
        <v>-1</v>
      </c>
      <c r="G47" s="22">
        <f t="shared" si="20"/>
        <v>306190.11563194048</v>
      </c>
      <c r="H47" s="22">
        <f t="shared" si="21"/>
        <v>330463.45124611963</v>
      </c>
      <c r="I47" s="22">
        <f t="shared" si="22"/>
        <v>280188.89040195139</v>
      </c>
      <c r="J47" s="44">
        <f t="shared" si="11"/>
        <v>8848.5728436164281</v>
      </c>
      <c r="K47" s="45">
        <f t="shared" si="12"/>
        <v>10220.51911070473</v>
      </c>
      <c r="L47" s="46">
        <f t="shared" si="13"/>
        <v>8665.6357856273626</v>
      </c>
      <c r="M47" s="44">
        <f t="shared" si="14"/>
        <v>11237.687511392864</v>
      </c>
      <c r="N47" s="45">
        <f t="shared" si="15"/>
        <v>-10220.51911070473</v>
      </c>
      <c r="O47" s="46">
        <f t="shared" si="16"/>
        <v>-8665.6357856273626</v>
      </c>
    </row>
    <row r="48" spans="1:18" x14ac:dyDescent="0.55000000000000004">
      <c r="A48" s="87">
        <v>40</v>
      </c>
      <c r="B48" s="5">
        <v>43794</v>
      </c>
      <c r="C48" s="47">
        <v>1</v>
      </c>
      <c r="D48" s="57">
        <v>1.27</v>
      </c>
      <c r="E48" s="58">
        <v>1.5</v>
      </c>
      <c r="F48" s="59">
        <v>2</v>
      </c>
      <c r="G48" s="22">
        <f t="shared" si="20"/>
        <v>317855.95903751743</v>
      </c>
      <c r="H48" s="22">
        <f t="shared" si="21"/>
        <v>345334.30655219499</v>
      </c>
      <c r="I48" s="22">
        <f t="shared" si="22"/>
        <v>297000.22382606845</v>
      </c>
      <c r="J48" s="44">
        <f t="shared" si="11"/>
        <v>9185.7034689582142</v>
      </c>
      <c r="K48" s="45">
        <f t="shared" si="12"/>
        <v>9913.9035373835886</v>
      </c>
      <c r="L48" s="46">
        <f t="shared" si="13"/>
        <v>8405.6667120585407</v>
      </c>
      <c r="M48" s="44">
        <f t="shared" si="14"/>
        <v>11665.843405576932</v>
      </c>
      <c r="N48" s="45">
        <f t="shared" si="15"/>
        <v>14870.855306075384</v>
      </c>
      <c r="O48" s="46">
        <f t="shared" si="16"/>
        <v>16811.333424117081</v>
      </c>
    </row>
    <row r="49" spans="1:15" x14ac:dyDescent="0.55000000000000004">
      <c r="A49" s="9">
        <v>41</v>
      </c>
      <c r="B49" s="5"/>
      <c r="C49" s="47"/>
      <c r="D49" s="57"/>
      <c r="E49" s="58"/>
      <c r="F49" s="59"/>
      <c r="G49" s="22" t="str">
        <f t="shared" si="20"/>
        <v/>
      </c>
      <c r="H49" s="22" t="str">
        <f t="shared" si="21"/>
        <v/>
      </c>
      <c r="I49" s="22" t="str">
        <f t="shared" si="22"/>
        <v/>
      </c>
      <c r="J49" s="44">
        <f t="shared" si="11"/>
        <v>9535.678771125522</v>
      </c>
      <c r="K49" s="45">
        <f t="shared" si="12"/>
        <v>10360.029196565849</v>
      </c>
      <c r="L49" s="46">
        <f t="shared" si="13"/>
        <v>8910.0067147820537</v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55000000000000004">
      <c r="A50" s="9">
        <v>42</v>
      </c>
      <c r="B50" s="5"/>
      <c r="C50" s="47"/>
      <c r="D50" s="57"/>
      <c r="E50" s="58"/>
      <c r="F50" s="59"/>
      <c r="G50" s="22" t="str">
        <f t="shared" si="20"/>
        <v/>
      </c>
      <c r="H50" s="22" t="str">
        <f t="shared" si="21"/>
        <v/>
      </c>
      <c r="I50" s="22" t="str">
        <f t="shared" si="22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55000000000000004">
      <c r="A51" s="9">
        <v>43</v>
      </c>
      <c r="B51" s="5"/>
      <c r="C51" s="47"/>
      <c r="D51" s="57"/>
      <c r="E51" s="58"/>
      <c r="F51" s="80"/>
      <c r="G51" s="22" t="str">
        <f t="shared" si="20"/>
        <v/>
      </c>
      <c r="H51" s="22" t="str">
        <f t="shared" si="21"/>
        <v/>
      </c>
      <c r="I51" s="22" t="str">
        <f t="shared" si="22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55000000000000004">
      <c r="A52" s="9">
        <v>44</v>
      </c>
      <c r="B52" s="5"/>
      <c r="C52" s="47"/>
      <c r="D52" s="57"/>
      <c r="E52" s="58"/>
      <c r="F52" s="59"/>
      <c r="G52" s="22" t="str">
        <f t="shared" si="20"/>
        <v/>
      </c>
      <c r="H52" s="22" t="str">
        <f t="shared" si="21"/>
        <v/>
      </c>
      <c r="I52" s="22" t="str">
        <f t="shared" si="22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55000000000000004">
      <c r="A53" s="9">
        <v>45</v>
      </c>
      <c r="B53" s="5"/>
      <c r="C53" s="47"/>
      <c r="D53" s="57"/>
      <c r="E53" s="58"/>
      <c r="F53" s="59"/>
      <c r="G53" s="22" t="str">
        <f t="shared" si="20"/>
        <v/>
      </c>
      <c r="H53" s="22" t="str">
        <f t="shared" si="21"/>
        <v/>
      </c>
      <c r="I53" s="22" t="str">
        <f t="shared" si="22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55000000000000004">
      <c r="A54" s="9">
        <v>46</v>
      </c>
      <c r="B54" s="5"/>
      <c r="C54" s="47"/>
      <c r="D54" s="57"/>
      <c r="E54" s="58"/>
      <c r="F54" s="59"/>
      <c r="G54" s="22" t="str">
        <f t="shared" si="20"/>
        <v/>
      </c>
      <c r="H54" s="22" t="str">
        <f t="shared" si="21"/>
        <v/>
      </c>
      <c r="I54" s="22" t="str">
        <f t="shared" si="22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55000000000000004">
      <c r="A55" s="9">
        <v>47</v>
      </c>
      <c r="B55" s="5"/>
      <c r="C55" s="47"/>
      <c r="D55" s="57"/>
      <c r="E55" s="58"/>
      <c r="F55" s="59"/>
      <c r="G55" s="22" t="str">
        <f t="shared" si="20"/>
        <v/>
      </c>
      <c r="H55" s="22" t="str">
        <f t="shared" si="21"/>
        <v/>
      </c>
      <c r="I55" s="22" t="str">
        <f t="shared" si="22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55000000000000004">
      <c r="A56" s="9">
        <v>48</v>
      </c>
      <c r="B56" s="5"/>
      <c r="C56" s="47"/>
      <c r="D56" s="57"/>
      <c r="E56" s="58"/>
      <c r="F56" s="59"/>
      <c r="G56" s="22" t="str">
        <f t="shared" si="20"/>
        <v/>
      </c>
      <c r="H56" s="22" t="str">
        <f t="shared" si="21"/>
        <v/>
      </c>
      <c r="I56" s="22" t="str">
        <f t="shared" si="22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55000000000000004">
      <c r="A57" s="9">
        <v>49</v>
      </c>
      <c r="B57" s="5"/>
      <c r="C57" s="47"/>
      <c r="D57" s="57"/>
      <c r="E57" s="58"/>
      <c r="F57" s="59"/>
      <c r="G57" s="22" t="str">
        <f t="shared" si="20"/>
        <v/>
      </c>
      <c r="H57" s="22" t="str">
        <f t="shared" si="21"/>
        <v/>
      </c>
      <c r="I57" s="22" t="str">
        <f t="shared" si="22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 x14ac:dyDescent="0.6">
      <c r="A58" s="9">
        <v>50</v>
      </c>
      <c r="B58" s="6"/>
      <c r="C58" s="51"/>
      <c r="D58" s="61"/>
      <c r="E58" s="62"/>
      <c r="F58" s="63"/>
      <c r="G58" s="22" t="str">
        <f t="shared" si="20"/>
        <v/>
      </c>
      <c r="H58" s="22" t="str">
        <f t="shared" si="21"/>
        <v/>
      </c>
      <c r="I58" s="22" t="str">
        <f t="shared" si="22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 x14ac:dyDescent="0.6">
      <c r="A59" s="9"/>
      <c r="B59" s="97" t="s">
        <v>5</v>
      </c>
      <c r="C59" s="98"/>
      <c r="D59" s="7">
        <f>COUNTIF(D9:D58,1.27)</f>
        <v>35</v>
      </c>
      <c r="E59" s="7">
        <f>COUNTIF(E9:E58,1.5)</f>
        <v>33</v>
      </c>
      <c r="F59" s="8">
        <f>COUNTIF(F9:F58,2)</f>
        <v>26</v>
      </c>
      <c r="G59" s="70">
        <f>M59+G8</f>
        <v>317855.95903751743</v>
      </c>
      <c r="H59" s="71">
        <f>N59+H8</f>
        <v>345334.30655219499</v>
      </c>
      <c r="I59" s="72">
        <f>O59+I8</f>
        <v>297000.22382606851</v>
      </c>
      <c r="J59" s="67" t="s">
        <v>32</v>
      </c>
      <c r="K59" s="68">
        <f>B58-B9</f>
        <v>-44725</v>
      </c>
      <c r="L59" s="69" t="s">
        <v>33</v>
      </c>
      <c r="M59" s="81">
        <f>SUM(M9:M58)</f>
        <v>217855.95903751743</v>
      </c>
      <c r="N59" s="82">
        <f>SUM(N9:N58)</f>
        <v>245334.30655219496</v>
      </c>
      <c r="O59" s="83">
        <f>SUM(O9:O58)</f>
        <v>197000.22382606851</v>
      </c>
    </row>
    <row r="60" spans="1:15" ht="18.5" thickBot="1" x14ac:dyDescent="0.6">
      <c r="A60" s="9"/>
      <c r="B60" s="91" t="s">
        <v>6</v>
      </c>
      <c r="C60" s="92"/>
      <c r="D60" s="7">
        <f>COUNTIF(D9:D58,-1)</f>
        <v>5</v>
      </c>
      <c r="E60" s="7">
        <f>COUNTIF(E9:E58,-1)</f>
        <v>7</v>
      </c>
      <c r="F60" s="8">
        <f>COUNTIF(F9:F58,-1)</f>
        <v>14</v>
      </c>
      <c r="G60" s="89" t="s">
        <v>31</v>
      </c>
      <c r="H60" s="90"/>
      <c r="I60" s="96"/>
      <c r="J60" s="89" t="s">
        <v>34</v>
      </c>
      <c r="K60" s="90"/>
      <c r="L60" s="96"/>
      <c r="M60" s="9"/>
      <c r="N60" s="3"/>
      <c r="O60" s="4"/>
    </row>
    <row r="61" spans="1:15" ht="18.5" thickBot="1" x14ac:dyDescent="0.6">
      <c r="A61" s="9"/>
      <c r="B61" s="91" t="s">
        <v>35</v>
      </c>
      <c r="C61" s="92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3.1785595903751744</v>
      </c>
      <c r="H61" s="77">
        <f t="shared" ref="H61" si="23">H59/H8</f>
        <v>3.4533430655219499</v>
      </c>
      <c r="I61" s="78">
        <f>I59/I8</f>
        <v>2.970002238260685</v>
      </c>
      <c r="J61" s="65">
        <f>(G61-100%)*30/K59</f>
        <v>-1.4613032467580825E-3</v>
      </c>
      <c r="K61" s="65">
        <f>(H61-100%)*30/K59</f>
        <v>-1.6456186018034321E-3</v>
      </c>
      <c r="L61" s="66">
        <f>(I61-100%)*30/K59</f>
        <v>-1.3214101095096826E-3</v>
      </c>
      <c r="M61" s="10"/>
      <c r="N61" s="2"/>
      <c r="O61" s="11"/>
    </row>
    <row r="62" spans="1:15" ht="18.5" thickBot="1" x14ac:dyDescent="0.6">
      <c r="A62" s="3"/>
      <c r="B62" s="89" t="s">
        <v>4</v>
      </c>
      <c r="C62" s="90"/>
      <c r="D62" s="79">
        <f t="shared" ref="D62:E62" si="24">D59/(D59+D60+D61)</f>
        <v>0.875</v>
      </c>
      <c r="E62" s="74">
        <f t="shared" si="24"/>
        <v>0.82499999999999996</v>
      </c>
      <c r="F62" s="75">
        <f>F59/(F59+F60+F61)</f>
        <v>0.65</v>
      </c>
    </row>
    <row r="64" spans="1:15" x14ac:dyDescent="0.5500000000000000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O456"/>
  <sheetViews>
    <sheetView tabSelected="1" topLeftCell="B430" zoomScale="80" zoomScaleNormal="80" workbookViewId="0">
      <selection activeCell="B456" sqref="B456"/>
    </sheetView>
  </sheetViews>
  <sheetFormatPr defaultColWidth="8.08203125" defaultRowHeight="14" x14ac:dyDescent="0.5500000000000000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2:15" x14ac:dyDescent="0.55000000000000004">
      <c r="B1" s="101" t="s">
        <v>37</v>
      </c>
      <c r="O1" s="52" t="s">
        <v>60</v>
      </c>
    </row>
    <row r="24" spans="2:15" x14ac:dyDescent="0.55000000000000004">
      <c r="B24" s="101" t="s">
        <v>38</v>
      </c>
      <c r="O24" s="52" t="s">
        <v>61</v>
      </c>
    </row>
    <row r="48" spans="2:15" x14ac:dyDescent="0.55000000000000004">
      <c r="B48" s="101" t="s">
        <v>40</v>
      </c>
      <c r="O48" s="52" t="s">
        <v>62</v>
      </c>
    </row>
    <row r="71" spans="2:15" x14ac:dyDescent="0.55000000000000004">
      <c r="B71" s="52" t="s">
        <v>41</v>
      </c>
      <c r="O71" s="52" t="s">
        <v>63</v>
      </c>
    </row>
    <row r="95" spans="2:15" x14ac:dyDescent="0.55000000000000004">
      <c r="B95" s="52" t="s">
        <v>42</v>
      </c>
      <c r="O95" s="52" t="s">
        <v>64</v>
      </c>
    </row>
    <row r="119" spans="2:15" x14ac:dyDescent="0.55000000000000004">
      <c r="B119" s="52" t="s">
        <v>43</v>
      </c>
      <c r="O119" s="52" t="s">
        <v>65</v>
      </c>
    </row>
    <row r="143" spans="2:15" x14ac:dyDescent="0.55000000000000004">
      <c r="B143" s="52" t="s">
        <v>44</v>
      </c>
      <c r="O143" s="52" t="s">
        <v>66</v>
      </c>
    </row>
    <row r="167" spans="2:15" x14ac:dyDescent="0.55000000000000004">
      <c r="B167" s="52" t="s">
        <v>45</v>
      </c>
      <c r="O167" s="52" t="s">
        <v>67</v>
      </c>
    </row>
    <row r="191" spans="2:15" x14ac:dyDescent="0.55000000000000004">
      <c r="B191" s="52" t="s">
        <v>46</v>
      </c>
      <c r="O191" s="52" t="s">
        <v>68</v>
      </c>
    </row>
    <row r="215" spans="2:15" x14ac:dyDescent="0.55000000000000004">
      <c r="B215" s="52" t="s">
        <v>47</v>
      </c>
      <c r="O215" s="52" t="s">
        <v>69</v>
      </c>
    </row>
    <row r="239" spans="2:15" x14ac:dyDescent="0.55000000000000004">
      <c r="B239" s="52" t="s">
        <v>49</v>
      </c>
      <c r="O239" s="52" t="s">
        <v>70</v>
      </c>
    </row>
    <row r="263" spans="2:15" x14ac:dyDescent="0.55000000000000004">
      <c r="B263" s="101" t="s">
        <v>50</v>
      </c>
      <c r="O263" s="52" t="s">
        <v>71</v>
      </c>
    </row>
    <row r="287" spans="2:15" x14ac:dyDescent="0.55000000000000004">
      <c r="B287" s="52" t="s">
        <v>51</v>
      </c>
      <c r="O287" s="52" t="s">
        <v>72</v>
      </c>
    </row>
    <row r="311" spans="2:15" x14ac:dyDescent="0.55000000000000004">
      <c r="B311" s="52" t="s">
        <v>52</v>
      </c>
      <c r="O311" s="52" t="s">
        <v>73</v>
      </c>
    </row>
    <row r="335" spans="2:15" x14ac:dyDescent="0.55000000000000004">
      <c r="B335" s="52" t="s">
        <v>53</v>
      </c>
      <c r="O335" s="52" t="s">
        <v>74</v>
      </c>
    </row>
    <row r="359" spans="2:15" x14ac:dyDescent="0.55000000000000004">
      <c r="B359" s="52" t="s">
        <v>54</v>
      </c>
      <c r="O359" s="52" t="s">
        <v>75</v>
      </c>
    </row>
    <row r="383" spans="2:15" x14ac:dyDescent="0.55000000000000004">
      <c r="B383" s="52" t="s">
        <v>55</v>
      </c>
      <c r="O383" s="52" t="s">
        <v>76</v>
      </c>
    </row>
    <row r="407" spans="2:15" x14ac:dyDescent="0.55000000000000004">
      <c r="B407" s="52" t="s">
        <v>56</v>
      </c>
      <c r="O407" s="52" t="s">
        <v>77</v>
      </c>
    </row>
    <row r="432" spans="2:15" x14ac:dyDescent="0.55000000000000004">
      <c r="B432" s="52" t="s">
        <v>57</v>
      </c>
      <c r="O432" s="52" t="s">
        <v>78</v>
      </c>
    </row>
    <row r="456" spans="2:15" x14ac:dyDescent="0.55000000000000004">
      <c r="B456" s="101" t="s">
        <v>58</v>
      </c>
      <c r="O456" s="52" t="s">
        <v>79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" sqref="A2:J9"/>
    </sheetView>
  </sheetViews>
  <sheetFormatPr defaultColWidth="8.08203125" defaultRowHeight="13" x14ac:dyDescent="0.55000000000000004"/>
  <cols>
    <col min="1" max="16384" width="8.08203125" style="52"/>
  </cols>
  <sheetData>
    <row r="1" spans="1:10" x14ac:dyDescent="0.55000000000000004">
      <c r="A1" s="52" t="s">
        <v>27</v>
      </c>
    </row>
    <row r="2" spans="1:10" x14ac:dyDescent="0.55000000000000004">
      <c r="A2" s="102" t="s">
        <v>81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 x14ac:dyDescent="0.55000000000000004">
      <c r="A3" s="103"/>
      <c r="B3" s="103"/>
      <c r="C3" s="103"/>
      <c r="D3" s="103"/>
      <c r="E3" s="103"/>
      <c r="F3" s="103"/>
      <c r="G3" s="103"/>
      <c r="H3" s="103"/>
      <c r="I3" s="103"/>
      <c r="J3" s="103"/>
    </row>
    <row r="4" spans="1:10" x14ac:dyDescent="0.55000000000000004">
      <c r="A4" s="103"/>
      <c r="B4" s="103"/>
      <c r="C4" s="103"/>
      <c r="D4" s="103"/>
      <c r="E4" s="103"/>
      <c r="F4" s="103"/>
      <c r="G4" s="103"/>
      <c r="H4" s="103"/>
      <c r="I4" s="103"/>
      <c r="J4" s="103"/>
    </row>
    <row r="5" spans="1:10" x14ac:dyDescent="0.55000000000000004">
      <c r="A5" s="103"/>
      <c r="B5" s="103"/>
      <c r="C5" s="103"/>
      <c r="D5" s="103"/>
      <c r="E5" s="103"/>
      <c r="F5" s="103"/>
      <c r="G5" s="103"/>
      <c r="H5" s="103"/>
      <c r="I5" s="103"/>
      <c r="J5" s="103"/>
    </row>
    <row r="6" spans="1:10" x14ac:dyDescent="0.55000000000000004">
      <c r="A6" s="103"/>
      <c r="B6" s="103"/>
      <c r="C6" s="103"/>
      <c r="D6" s="103"/>
      <c r="E6" s="103"/>
      <c r="F6" s="103"/>
      <c r="G6" s="103"/>
      <c r="H6" s="103"/>
      <c r="I6" s="103"/>
      <c r="J6" s="103"/>
    </row>
    <row r="7" spans="1:10" x14ac:dyDescent="0.55000000000000004">
      <c r="A7" s="103"/>
      <c r="B7" s="103"/>
      <c r="C7" s="103"/>
      <c r="D7" s="103"/>
      <c r="E7" s="103"/>
      <c r="F7" s="103"/>
      <c r="G7" s="103"/>
      <c r="H7" s="103"/>
      <c r="I7" s="103"/>
      <c r="J7" s="103"/>
    </row>
    <row r="8" spans="1:10" x14ac:dyDescent="0.55000000000000004">
      <c r="A8" s="103"/>
      <c r="B8" s="103"/>
      <c r="C8" s="103"/>
      <c r="D8" s="103"/>
      <c r="E8" s="103"/>
      <c r="F8" s="103"/>
      <c r="G8" s="103"/>
      <c r="H8" s="103"/>
      <c r="I8" s="103"/>
      <c r="J8" s="103"/>
    </row>
    <row r="9" spans="1:10" x14ac:dyDescent="0.55000000000000004">
      <c r="A9" s="103"/>
      <c r="B9" s="103"/>
      <c r="C9" s="103"/>
      <c r="D9" s="103"/>
      <c r="E9" s="103"/>
      <c r="F9" s="103"/>
      <c r="G9" s="103"/>
      <c r="H9" s="103"/>
      <c r="I9" s="103"/>
      <c r="J9" s="103"/>
    </row>
    <row r="11" spans="1:10" x14ac:dyDescent="0.55000000000000004">
      <c r="A11" s="52" t="s">
        <v>28</v>
      </c>
    </row>
    <row r="12" spans="1:10" x14ac:dyDescent="0.55000000000000004">
      <c r="A12" s="99"/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x14ac:dyDescent="0.55000000000000004">
      <c r="A13" s="100"/>
      <c r="B13" s="100"/>
      <c r="C13" s="100"/>
      <c r="D13" s="100"/>
      <c r="E13" s="100"/>
      <c r="F13" s="100"/>
      <c r="G13" s="100"/>
      <c r="H13" s="100"/>
      <c r="I13" s="100"/>
      <c r="J13" s="100"/>
    </row>
    <row r="14" spans="1:10" x14ac:dyDescent="0.55000000000000004">
      <c r="A14" s="100"/>
      <c r="B14" s="100"/>
      <c r="C14" s="100"/>
      <c r="D14" s="100"/>
      <c r="E14" s="100"/>
      <c r="F14" s="100"/>
      <c r="G14" s="100"/>
      <c r="H14" s="100"/>
      <c r="I14" s="100"/>
      <c r="J14" s="100"/>
    </row>
    <row r="15" spans="1:10" x14ac:dyDescent="0.55000000000000004">
      <c r="A15" s="100"/>
      <c r="B15" s="100"/>
      <c r="C15" s="100"/>
      <c r="D15" s="100"/>
      <c r="E15" s="100"/>
      <c r="F15" s="100"/>
      <c r="G15" s="100"/>
      <c r="H15" s="100"/>
      <c r="I15" s="100"/>
      <c r="J15" s="100"/>
    </row>
    <row r="16" spans="1:10" x14ac:dyDescent="0.55000000000000004">
      <c r="A16" s="100"/>
      <c r="B16" s="100"/>
      <c r="C16" s="100"/>
      <c r="D16" s="100"/>
      <c r="E16" s="100"/>
      <c r="F16" s="100"/>
      <c r="G16" s="100"/>
      <c r="H16" s="100"/>
      <c r="I16" s="100"/>
      <c r="J16" s="100"/>
    </row>
    <row r="17" spans="1:10" x14ac:dyDescent="0.55000000000000004">
      <c r="A17" s="100"/>
      <c r="B17" s="100"/>
      <c r="C17" s="100"/>
      <c r="D17" s="100"/>
      <c r="E17" s="100"/>
      <c r="F17" s="100"/>
      <c r="G17" s="100"/>
      <c r="H17" s="100"/>
      <c r="I17" s="100"/>
      <c r="J17" s="100"/>
    </row>
    <row r="18" spans="1:10" x14ac:dyDescent="0.55000000000000004">
      <c r="A18" s="100"/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0" x14ac:dyDescent="0.55000000000000004">
      <c r="A19" s="100"/>
      <c r="B19" s="100"/>
      <c r="C19" s="100"/>
      <c r="D19" s="100"/>
      <c r="E19" s="100"/>
      <c r="F19" s="100"/>
      <c r="G19" s="100"/>
      <c r="H19" s="100"/>
      <c r="I19" s="100"/>
      <c r="J19" s="100"/>
    </row>
    <row r="21" spans="1:10" x14ac:dyDescent="0.55000000000000004">
      <c r="A21" s="52" t="s">
        <v>29</v>
      </c>
    </row>
    <row r="22" spans="1:10" x14ac:dyDescent="0.55000000000000004">
      <c r="A22" s="99"/>
      <c r="B22" s="99"/>
      <c r="C22" s="99"/>
      <c r="D22" s="99"/>
      <c r="E22" s="99"/>
      <c r="F22" s="99"/>
      <c r="G22" s="99"/>
      <c r="H22" s="99"/>
      <c r="I22" s="99"/>
      <c r="J22" s="99"/>
    </row>
    <row r="23" spans="1:10" x14ac:dyDescent="0.55000000000000004">
      <c r="A23" s="99"/>
      <c r="B23" s="99"/>
      <c r="C23" s="99"/>
      <c r="D23" s="99"/>
      <c r="E23" s="99"/>
      <c r="F23" s="99"/>
      <c r="G23" s="99"/>
      <c r="H23" s="99"/>
      <c r="I23" s="99"/>
      <c r="J23" s="99"/>
    </row>
    <row r="24" spans="1:10" x14ac:dyDescent="0.55000000000000004">
      <c r="A24" s="99"/>
      <c r="B24" s="99"/>
      <c r="C24" s="99"/>
      <c r="D24" s="99"/>
      <c r="E24" s="99"/>
      <c r="F24" s="99"/>
      <c r="G24" s="99"/>
      <c r="H24" s="99"/>
      <c r="I24" s="99"/>
      <c r="J24" s="99"/>
    </row>
    <row r="25" spans="1:10" x14ac:dyDescent="0.55000000000000004">
      <c r="A25" s="99"/>
      <c r="B25" s="99"/>
      <c r="C25" s="99"/>
      <c r="D25" s="99"/>
      <c r="E25" s="99"/>
      <c r="F25" s="99"/>
      <c r="G25" s="99"/>
      <c r="H25" s="99"/>
      <c r="I25" s="99"/>
      <c r="J25" s="99"/>
    </row>
    <row r="26" spans="1:10" x14ac:dyDescent="0.55000000000000004">
      <c r="A26" s="99"/>
      <c r="B26" s="99"/>
      <c r="C26" s="99"/>
      <c r="D26" s="99"/>
      <c r="E26" s="99"/>
      <c r="F26" s="99"/>
      <c r="G26" s="99"/>
      <c r="H26" s="99"/>
      <c r="I26" s="99"/>
      <c r="J26" s="99"/>
    </row>
    <row r="27" spans="1:10" x14ac:dyDescent="0.55000000000000004">
      <c r="A27" s="99"/>
      <c r="B27" s="99"/>
      <c r="C27" s="99"/>
      <c r="D27" s="99"/>
      <c r="E27" s="99"/>
      <c r="F27" s="99"/>
      <c r="G27" s="99"/>
      <c r="H27" s="99"/>
      <c r="I27" s="99"/>
      <c r="J27" s="99"/>
    </row>
    <row r="28" spans="1:10" x14ac:dyDescent="0.55000000000000004">
      <c r="A28" s="99"/>
      <c r="B28" s="99"/>
      <c r="C28" s="99"/>
      <c r="D28" s="99"/>
      <c r="E28" s="99"/>
      <c r="F28" s="99"/>
      <c r="G28" s="99"/>
      <c r="H28" s="99"/>
      <c r="I28" s="99"/>
      <c r="J28" s="99"/>
    </row>
    <row r="29" spans="1:10" x14ac:dyDescent="0.55000000000000004">
      <c r="A29" s="99"/>
      <c r="B29" s="99"/>
      <c r="C29" s="99"/>
      <c r="D29" s="99"/>
      <c r="E29" s="99"/>
      <c r="F29" s="99"/>
      <c r="G29" s="99"/>
      <c r="H29" s="99"/>
      <c r="I29" s="99"/>
      <c r="J29" s="99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55000000000000004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 x14ac:dyDescent="0.55000000000000004">
      <c r="A1" s="30" t="s">
        <v>15</v>
      </c>
      <c r="B1" s="31"/>
      <c r="C1" s="32"/>
      <c r="D1" s="33"/>
      <c r="E1" s="32"/>
      <c r="F1" s="33"/>
      <c r="G1" s="32"/>
      <c r="H1" s="33"/>
    </row>
    <row r="2" spans="1:8" x14ac:dyDescent="0.55000000000000004">
      <c r="A2" s="34"/>
      <c r="B2" s="32"/>
      <c r="C2" s="32"/>
      <c r="D2" s="33"/>
      <c r="E2" s="32"/>
      <c r="F2" s="33"/>
      <c r="G2" s="32"/>
      <c r="H2" s="33"/>
    </row>
    <row r="3" spans="1:8" x14ac:dyDescent="0.55000000000000004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 x14ac:dyDescent="0.55000000000000004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 x14ac:dyDescent="0.55000000000000004">
      <c r="A5" s="37" t="s">
        <v>22</v>
      </c>
      <c r="B5" s="37"/>
      <c r="C5" s="37"/>
      <c r="D5" s="38"/>
      <c r="E5" s="37"/>
      <c r="F5" s="39"/>
      <c r="G5" s="37"/>
      <c r="H5" s="39"/>
    </row>
    <row r="6" spans="1:8" x14ac:dyDescent="0.55000000000000004">
      <c r="A6" s="37" t="s">
        <v>22</v>
      </c>
      <c r="B6" s="37"/>
      <c r="C6" s="37"/>
      <c r="D6" s="39"/>
      <c r="E6" s="37"/>
      <c r="F6" s="39"/>
      <c r="G6" s="37"/>
      <c r="H6" s="39"/>
    </row>
    <row r="7" spans="1:8" x14ac:dyDescent="0.55000000000000004">
      <c r="A7" s="37" t="s">
        <v>22</v>
      </c>
      <c r="B7" s="37"/>
      <c r="C7" s="37"/>
      <c r="D7" s="39"/>
      <c r="E7" s="37"/>
      <c r="F7" s="39"/>
      <c r="G7" s="37"/>
      <c r="H7" s="39"/>
    </row>
    <row r="8" spans="1:8" x14ac:dyDescent="0.55000000000000004">
      <c r="A8" s="37" t="s">
        <v>22</v>
      </c>
      <c r="B8" s="37"/>
      <c r="C8" s="37"/>
      <c r="D8" s="39"/>
      <c r="E8" s="37"/>
      <c r="F8" s="39"/>
      <c r="G8" s="37"/>
      <c r="H8" s="39"/>
    </row>
    <row r="9" spans="1:8" x14ac:dyDescent="0.55000000000000004">
      <c r="A9" s="37" t="s">
        <v>22</v>
      </c>
      <c r="B9" s="37"/>
      <c r="C9" s="37"/>
      <c r="D9" s="39"/>
      <c r="E9" s="37"/>
      <c r="F9" s="39"/>
      <c r="G9" s="37"/>
      <c r="H9" s="39"/>
    </row>
    <row r="10" spans="1:8" x14ac:dyDescent="0.55000000000000004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 x14ac:dyDescent="0.55000000000000004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 x14ac:dyDescent="0.5500000000000000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吉村久美</cp:lastModifiedBy>
  <dcterms:created xsi:type="dcterms:W3CDTF">2020-09-18T03:10:57Z</dcterms:created>
  <dcterms:modified xsi:type="dcterms:W3CDTF">2022-06-18T13:41:17Z</dcterms:modified>
</cp:coreProperties>
</file>