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dministrator/Desktop/"/>
    </mc:Choice>
  </mc:AlternateContent>
  <xr:revisionPtr revIDLastSave="0" documentId="13_ncr:1_{2C995BAF-E797-3447-B43C-5273A6FA2E93}" xr6:coauthVersionLast="47" xr6:coauthVersionMax="47" xr10:uidLastSave="{00000000-0000-0000-0000-000000000000}"/>
  <bookViews>
    <workbookView xWindow="60" yWindow="500" windowWidth="21780" windowHeight="15340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<sst xmlns="http://schemas.openxmlformats.org/spreadsheetml/2006/main" count="50" uniqueCount="39">
  <si>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</si>
  <si>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</si>
  <si>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</si>
  <si>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</si>
  <si>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</si>
  <si>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</si>
  <si>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</si>
  <si>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</si>
  <si>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</si>
  <si>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</si>
  <si>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</si>
  <si>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</si>
  <si>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</si>
  <si>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</si>
  <si>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</si>
  <si>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</si>
  <si>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</si>
  <si>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</si>
  <si>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</si>
  <si>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</si>
  <si>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</si>
  <si>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</si>
  <si>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</si>
  <si>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</si>
  <si>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</si>
  <si>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</si>
  <si>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</si>
  <si>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</si>
  <si>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</si>
  <si>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</si>
  <si>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</si>
  <si>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</si>
  <si>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</si>
  <si>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</si>
  <si>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</si>
  <si>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</si>
  <si>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</si>
  <si>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USDJPY</t>
    <phoneticPr fontId="1"/>
  </si>
  <si>
    <t>2020.11/13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</si>
</sst>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0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2" fillId="0" borderId="8" xfId="0" applyNumberFormat="1" applyFont="1" applyBorder="1" applyAlignment="1">
      <alignment horizontal="right" vertical="center"/>
    </xf>
    <xf numFmtId="176" fontId="0" fillId="0" borderId="12" xfId="0" applyNumberFormat="1" applyBorder="1" applyAlignment="1">
      <alignment horizontal="right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15875</xdr:colOff>
      <xdr:row>0</xdr:row>
      <xdr:rowOff>31750</xdr:rowOff>
    </xdr:from>
    <xdr:to>
      <xdr:col>17</xdr:col>
      <xdr:colOff>429296</xdr:colOff>
      <xdr:row>29</xdr:row>
      <xdr:rowOff>174625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DCC3340B-945C-5134-F02B-64768A270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31750"/>
          <a:ext cx="10240046" cy="5667375"/>
        </a:xfrm>
        <a:prstGeom prst="rect">
          <a:avLst/>
        </a:prstGeom>
      </xdr:spPr>
    </xdr:pic>
    <xdr:clientData/>
  </xdr:twoCellAnchor>
  <xdr:twoCellAnchor editAs="oneCell">
    <xdr:from>
      <xdr:col>0</xdr:col>
      <xdr:colOff>473197</xdr:colOff>
      <xdr:row>31</xdr:row>
      <xdr:rowOff>31750</xdr:rowOff>
    </xdr:from>
    <xdr:to>
      <xdr:col>15</xdr:col>
      <xdr:colOff>508000</xdr:colOff>
      <xdr:row>67</xdr:row>
      <xdr:rowOff>60470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8106859D-C8D7-3416-3F81-409B5D573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3197" y="5937250"/>
          <a:ext cx="9131178" cy="688672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68</xdr:row>
      <xdr:rowOff>6858</xdr:rowOff>
    </xdr:from>
    <xdr:to>
      <xdr:col>14</xdr:col>
      <xdr:colOff>57150</xdr:colOff>
      <xdr:row>99</xdr:row>
      <xdr:rowOff>136183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50D036B0-F958-0423-3A95-53AF571D8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9750" y="12960858"/>
          <a:ext cx="7994650" cy="6034825"/>
        </a:xfrm>
        <a:prstGeom prst="rect">
          <a:avLst/>
        </a:prstGeom>
      </xdr:spPr>
    </xdr:pic>
    <xdr:clientData/>
  </xdr:twoCellAnchor>
  <xdr:twoCellAnchor editAs="oneCell">
    <xdr:from>
      <xdr:col>1</xdr:col>
      <xdr:colOff>79374</xdr:colOff>
      <xdr:row>101</xdr:row>
      <xdr:rowOff>31750</xdr:rowOff>
    </xdr:from>
    <xdr:to>
      <xdr:col>15</xdr:col>
      <xdr:colOff>523874</xdr:colOff>
      <xdr:row>131</xdr:row>
      <xdr:rowOff>25342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64B354DF-CD84-324C-AFC3-AFB277FEA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7374" y="19272250"/>
          <a:ext cx="9032875" cy="5708592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</xdr:colOff>
      <xdr:row>132</xdr:row>
      <xdr:rowOff>31750</xdr:rowOff>
    </xdr:from>
    <xdr:to>
      <xdr:col>15</xdr:col>
      <xdr:colOff>555624</xdr:colOff>
      <xdr:row>162</xdr:row>
      <xdr:rowOff>72701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A8A67195-880B-D3AE-B122-7934D198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3874" y="25177750"/>
          <a:ext cx="9128125" cy="575595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164</xdr:row>
      <xdr:rowOff>15874</xdr:rowOff>
    </xdr:from>
    <xdr:to>
      <xdr:col>14</xdr:col>
      <xdr:colOff>571499</xdr:colOff>
      <xdr:row>203</xdr:row>
      <xdr:rowOff>139189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C7E93C71-EA89-FE47-7FAE-CA313984F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5624" y="31257874"/>
          <a:ext cx="8493125" cy="755281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205</xdr:row>
      <xdr:rowOff>31750</xdr:rowOff>
    </xdr:from>
    <xdr:to>
      <xdr:col>13</xdr:col>
      <xdr:colOff>387350</xdr:colOff>
      <xdr:row>238</xdr:row>
      <xdr:rowOff>107950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CAA5DDEE-8C4A-DA4B-5E2D-0BBDBDAF9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3875" y="39084250"/>
          <a:ext cx="7721600" cy="6362700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492125</xdr:colOff>
      <xdr:row>241</xdr:row>
      <xdr:rowOff>0</xdr:rowOff>
    </xdr:from>
    <xdr:to>
      <xdr:col>16</xdr:col>
      <xdr:colOff>460375</xdr:colOff>
      <xdr:row>268</xdr:row>
      <xdr:rowOff>7430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5E243881-BEFA-337E-6685-D4B64A478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2125" y="45910500"/>
          <a:ext cx="9683750" cy="515093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270</xdr:row>
      <xdr:rowOff>15875</xdr:rowOff>
    </xdr:from>
    <xdr:to>
      <xdr:col>15</xdr:col>
      <xdr:colOff>460375</xdr:colOff>
      <xdr:row>307</xdr:row>
      <xdr:rowOff>111835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971CBEE9-0C5E-2DD1-D1B9-8EBC10E78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9750" y="51450875"/>
          <a:ext cx="9017000" cy="714446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309</xdr:row>
      <xdr:rowOff>15875</xdr:rowOff>
    </xdr:from>
    <xdr:to>
      <xdr:col>16</xdr:col>
      <xdr:colOff>333375</xdr:colOff>
      <xdr:row>343</xdr:row>
      <xdr:rowOff>44738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8D5F0ACE-D2B3-430D-8DC5-878ACCB12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5625" y="58880375"/>
          <a:ext cx="9493250" cy="6505863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346</xdr:row>
      <xdr:rowOff>31750</xdr:rowOff>
    </xdr:from>
    <xdr:to>
      <xdr:col>25</xdr:col>
      <xdr:colOff>47625</xdr:colOff>
      <xdr:row>380</xdr:row>
      <xdr:rowOff>115769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394FBC88-DDCB-A954-10ED-1FF7D3E2E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39750" y="65944750"/>
          <a:ext cx="14795500" cy="6561019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382</xdr:row>
      <xdr:rowOff>63499</xdr:rowOff>
    </xdr:from>
    <xdr:to>
      <xdr:col>18</xdr:col>
      <xdr:colOff>508000</xdr:colOff>
      <xdr:row>408</xdr:row>
      <xdr:rowOff>167496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A21DE595-F611-FF5C-4BB1-95DD93B4D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9750" y="72834499"/>
          <a:ext cx="10922000" cy="5056997"/>
        </a:xfrm>
        <a:prstGeom prst="rect">
          <a:avLst/>
        </a:prstGeom>
      </xdr:spPr>
    </xdr:pic>
    <xdr:clientData/>
  </xdr:twoCellAnchor>
  <xdr:twoCellAnchor editAs="oneCell">
    <xdr:from>
      <xdr:col>0</xdr:col>
      <xdr:colOff>507999</xdr:colOff>
      <xdr:row>412</xdr:row>
      <xdr:rowOff>15874</xdr:rowOff>
    </xdr:from>
    <xdr:to>
      <xdr:col>16</xdr:col>
      <xdr:colOff>396874</xdr:colOff>
      <xdr:row>453</xdr:row>
      <xdr:rowOff>115799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54705F62-BE2C-C186-AF10-9C8F16895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07999" y="78501874"/>
          <a:ext cx="9604375" cy="79104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454</xdr:row>
      <xdr:rowOff>190499</xdr:rowOff>
    </xdr:from>
    <xdr:to>
      <xdr:col>17</xdr:col>
      <xdr:colOff>47625</xdr:colOff>
      <xdr:row>506</xdr:row>
      <xdr:rowOff>166928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1AE71C4A-B031-8BBA-AFCB-E97A5A2B5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39750" y="86677499"/>
          <a:ext cx="9842500" cy="988242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</xdr:colOff>
      <xdr:row>509</xdr:row>
      <xdr:rowOff>15874</xdr:rowOff>
    </xdr:from>
    <xdr:to>
      <xdr:col>27</xdr:col>
      <xdr:colOff>15875</xdr:colOff>
      <xdr:row>545</xdr:row>
      <xdr:rowOff>64281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073BA0F5-BEAD-F43E-B839-42B672503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3874" y="96980374"/>
          <a:ext cx="16017876" cy="6906407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492124</xdr:colOff>
      <xdr:row>546</xdr:row>
      <xdr:rowOff>190499</xdr:rowOff>
    </xdr:from>
    <xdr:to>
      <xdr:col>17</xdr:col>
      <xdr:colOff>492124</xdr:colOff>
      <xdr:row>591</xdr:row>
      <xdr:rowOff>136852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B5F1C59A-4416-34AC-3E98-A1FCC6C0C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92124" y="104203499"/>
          <a:ext cx="10334625" cy="8518853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593</xdr:row>
      <xdr:rowOff>0</xdr:rowOff>
    </xdr:from>
    <xdr:to>
      <xdr:col>18</xdr:col>
      <xdr:colOff>333375</xdr:colOff>
      <xdr:row>643</xdr:row>
      <xdr:rowOff>108300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F3BD5D53-4424-89A0-95BD-11FC21800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23875" y="112966500"/>
          <a:ext cx="10763250" cy="96333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644</xdr:row>
      <xdr:rowOff>158750</xdr:rowOff>
    </xdr:from>
    <xdr:to>
      <xdr:col>18</xdr:col>
      <xdr:colOff>555625</xdr:colOff>
      <xdr:row>693</xdr:row>
      <xdr:rowOff>112654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5153C75D-928C-9BFE-A70D-065AEE280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3875" y="122840750"/>
          <a:ext cx="10985500" cy="9288404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695</xdr:row>
      <xdr:rowOff>31750</xdr:rowOff>
    </xdr:from>
    <xdr:to>
      <xdr:col>18</xdr:col>
      <xdr:colOff>603250</xdr:colOff>
      <xdr:row>737</xdr:row>
      <xdr:rowOff>106816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F1B01E1-2B24-8BEA-99F2-426231EDA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39750" y="132429250"/>
          <a:ext cx="11017250" cy="8076066"/>
        </a:xfrm>
        <a:prstGeom prst="rect">
          <a:avLst/>
        </a:prstGeom>
      </xdr:spPr>
    </xdr:pic>
    <xdr:clientData/>
  </xdr:twoCellAnchor>
  <xdr:twoCellAnchor editAs="oneCell">
    <xdr:from>
      <xdr:col>0</xdr:col>
      <xdr:colOff>507999</xdr:colOff>
      <xdr:row>741</xdr:row>
      <xdr:rowOff>0</xdr:rowOff>
    </xdr:from>
    <xdr:to>
      <xdr:col>21</xdr:col>
      <xdr:colOff>213375</xdr:colOff>
      <xdr:row>789</xdr:row>
      <xdr:rowOff>95250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CFAA6D70-5518-D065-B513-02162A4C7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7999" y="141160500"/>
          <a:ext cx="12516501" cy="9239250"/>
        </a:xfrm>
        <a:prstGeom prst="rect">
          <a:avLst/>
        </a:prstGeom>
      </xdr:spPr>
    </xdr:pic>
    <xdr:clientData/>
  </xdr:twoCellAnchor>
  <xdr:twoCellAnchor editAs="oneCell">
    <xdr:from>
      <xdr:col>0</xdr:col>
      <xdr:colOff>444499</xdr:colOff>
      <xdr:row>791</xdr:row>
      <xdr:rowOff>0</xdr:rowOff>
    </xdr:from>
    <xdr:to>
      <xdr:col>21</xdr:col>
      <xdr:colOff>190499</xdr:colOff>
      <xdr:row>829</xdr:row>
      <xdr:rowOff>13320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3F41E6BE-E866-A8A2-27D1-99DC2340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44499" y="150685500"/>
          <a:ext cx="12557125" cy="725232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832</xdr:row>
      <xdr:rowOff>158749</xdr:rowOff>
    </xdr:from>
    <xdr:to>
      <xdr:col>11</xdr:col>
      <xdr:colOff>508000</xdr:colOff>
      <xdr:row>893</xdr:row>
      <xdr:rowOff>80910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DC007891-5B0F-B44C-C3B7-0D2C6B049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55625" y="158654749"/>
          <a:ext cx="6572250" cy="115426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895</xdr:row>
      <xdr:rowOff>31749</xdr:rowOff>
    </xdr:from>
    <xdr:to>
      <xdr:col>21</xdr:col>
      <xdr:colOff>161907</xdr:colOff>
      <xdr:row>934</xdr:row>
      <xdr:rowOff>111124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BA68393-9801-8BEA-3A9D-F59DC3DDD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08000" y="170529249"/>
          <a:ext cx="12465032" cy="7508875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936</xdr:row>
      <xdr:rowOff>15875</xdr:rowOff>
    </xdr:from>
    <xdr:to>
      <xdr:col>21</xdr:col>
      <xdr:colOff>206375</xdr:colOff>
      <xdr:row>998</xdr:row>
      <xdr:rowOff>173101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BB9A4E97-BBF3-0C5A-28FF-C94F8F998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71500" y="178323875"/>
          <a:ext cx="12446000" cy="1196822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</xdr:colOff>
      <xdr:row>999</xdr:row>
      <xdr:rowOff>174624</xdr:rowOff>
    </xdr:from>
    <xdr:to>
      <xdr:col>17</xdr:col>
      <xdr:colOff>142874</xdr:colOff>
      <xdr:row>1047</xdr:row>
      <xdr:rowOff>107599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D762EAD1-A4A5-357A-5A55-37DA970BA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3874" y="190484124"/>
          <a:ext cx="9953625" cy="9076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1049</xdr:row>
      <xdr:rowOff>15875</xdr:rowOff>
    </xdr:from>
    <xdr:to>
      <xdr:col>19</xdr:col>
      <xdr:colOff>486403</xdr:colOff>
      <xdr:row>1087</xdr:row>
      <xdr:rowOff>63500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BC78254F-8FDB-F4A6-97E5-8F67B6556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08000" y="199850375"/>
          <a:ext cx="11551278" cy="72866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476249</xdr:colOff>
      <xdr:row>1088</xdr:row>
      <xdr:rowOff>190499</xdr:rowOff>
    </xdr:from>
    <xdr:to>
      <xdr:col>20</xdr:col>
      <xdr:colOff>269874</xdr:colOff>
      <xdr:row>1136</xdr:row>
      <xdr:rowOff>171038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D9BB307C-097B-8623-440D-C9BAA517B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76249" y="207454499"/>
          <a:ext cx="11985625" cy="9124539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1138</xdr:row>
      <xdr:rowOff>142874</xdr:rowOff>
    </xdr:from>
    <xdr:to>
      <xdr:col>15</xdr:col>
      <xdr:colOff>492125</xdr:colOff>
      <xdr:row>1199</xdr:row>
      <xdr:rowOff>185713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BF4A52CC-9952-6B24-3B66-905E8C3BC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39750" y="216931874"/>
          <a:ext cx="9048750" cy="1166333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1202</xdr:row>
      <xdr:rowOff>0</xdr:rowOff>
    </xdr:from>
    <xdr:to>
      <xdr:col>18</xdr:col>
      <xdr:colOff>142875</xdr:colOff>
      <xdr:row>1237</xdr:row>
      <xdr:rowOff>45788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76DB5346-DDF6-0921-1704-424CFECA8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23875" y="228981000"/>
          <a:ext cx="10572750" cy="67132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1238</xdr:row>
      <xdr:rowOff>158750</xdr:rowOff>
    </xdr:from>
    <xdr:to>
      <xdr:col>18</xdr:col>
      <xdr:colOff>190500</xdr:colOff>
      <xdr:row>1280</xdr:row>
      <xdr:rowOff>86590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4886C143-BE9A-B679-9D05-DAD4AF9DF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08000" y="235997750"/>
          <a:ext cx="10636250" cy="7928840"/>
        </a:xfrm>
        <a:prstGeom prst="rect">
          <a:avLst/>
        </a:prstGeom>
      </xdr:spPr>
    </xdr:pic>
    <xdr:clientData/>
  </xdr:twoCellAnchor>
  <xdr:twoCellAnchor editAs="oneCell">
    <xdr:from>
      <xdr:col>0</xdr:col>
      <xdr:colOff>507999</xdr:colOff>
      <xdr:row>1281</xdr:row>
      <xdr:rowOff>158750</xdr:rowOff>
    </xdr:from>
    <xdr:to>
      <xdr:col>17</xdr:col>
      <xdr:colOff>63499</xdr:colOff>
      <xdr:row>1329</xdr:row>
      <xdr:rowOff>112224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E6E2545D-4116-1C49-1255-FDF60BC84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07999" y="244189250"/>
          <a:ext cx="9890125" cy="909747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1331</xdr:row>
      <xdr:rowOff>79374</xdr:rowOff>
    </xdr:from>
    <xdr:to>
      <xdr:col>20</xdr:col>
      <xdr:colOff>176639</xdr:colOff>
      <xdr:row>1367</xdr:row>
      <xdr:rowOff>190499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6DAEEE2A-A924-44B8-673F-4723AE385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55625" y="253634874"/>
          <a:ext cx="11813014" cy="69691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1366</xdr:row>
      <xdr:rowOff>95249</xdr:rowOff>
    </xdr:from>
    <xdr:to>
      <xdr:col>27</xdr:col>
      <xdr:colOff>122272</xdr:colOff>
      <xdr:row>1405</xdr:row>
      <xdr:rowOff>174624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EB3E729A-AF3E-8CA7-54C4-F35EC8C42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55624" y="260318249"/>
          <a:ext cx="16092523" cy="7508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1406</xdr:row>
      <xdr:rowOff>174624</xdr:rowOff>
    </xdr:from>
    <xdr:to>
      <xdr:col>27</xdr:col>
      <xdr:colOff>238125</xdr:colOff>
      <xdr:row>1446</xdr:row>
      <xdr:rowOff>176041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0729F003-5130-BC7D-D244-05DEE18EE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08000" y="268017624"/>
          <a:ext cx="16256000" cy="762141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1447</xdr:row>
      <xdr:rowOff>174625</xdr:rowOff>
    </xdr:from>
    <xdr:to>
      <xdr:col>24</xdr:col>
      <xdr:colOff>127000</xdr:colOff>
      <xdr:row>1491</xdr:row>
      <xdr:rowOff>107752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C755A9F8-A0C3-FB08-272A-65222EE4F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08000" y="275828125"/>
          <a:ext cx="14287500" cy="831512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</xdr:colOff>
      <xdr:row>1492</xdr:row>
      <xdr:rowOff>158749</xdr:rowOff>
    </xdr:from>
    <xdr:to>
      <xdr:col>23</xdr:col>
      <xdr:colOff>111124</xdr:colOff>
      <xdr:row>1532</xdr:row>
      <xdr:rowOff>20790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B3F3E5D1-20E2-999E-EFA4-8570A010F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23874" y="284384749"/>
          <a:ext cx="13636625" cy="748204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1534</xdr:row>
      <xdr:rowOff>31750</xdr:rowOff>
    </xdr:from>
    <xdr:to>
      <xdr:col>21</xdr:col>
      <xdr:colOff>47624</xdr:colOff>
      <xdr:row>1584</xdr:row>
      <xdr:rowOff>354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52B06FAD-5CD5-223F-0790-E658BCB9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55624" y="292258750"/>
          <a:ext cx="12303125" cy="949360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1586</xdr:row>
      <xdr:rowOff>15874</xdr:rowOff>
    </xdr:from>
    <xdr:to>
      <xdr:col>21</xdr:col>
      <xdr:colOff>47625</xdr:colOff>
      <xdr:row>1630</xdr:row>
      <xdr:rowOff>132213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72617B13-4CA4-9BD5-9A34-26E105129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03250" y="302148874"/>
          <a:ext cx="12255500" cy="8498339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492125</xdr:colOff>
      <xdr:row>1632</xdr:row>
      <xdr:rowOff>174625</xdr:rowOff>
    </xdr:from>
    <xdr:to>
      <xdr:col>21</xdr:col>
      <xdr:colOff>285750</xdr:colOff>
      <xdr:row>1680</xdr:row>
      <xdr:rowOff>144263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BF46247C-64B2-34AB-0C65-8712D3EEC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92125" y="311070625"/>
          <a:ext cx="12604750" cy="9113638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</xdr:colOff>
      <xdr:row>1682</xdr:row>
      <xdr:rowOff>15874</xdr:rowOff>
    </xdr:from>
    <xdr:to>
      <xdr:col>21</xdr:col>
      <xdr:colOff>396874</xdr:colOff>
      <xdr:row>1728</xdr:row>
      <xdr:rowOff>77375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FC8C8736-9817-746D-D28D-DC5B34634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23874" y="320436874"/>
          <a:ext cx="12684125" cy="882450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1729</xdr:row>
      <xdr:rowOff>0</xdr:rowOff>
    </xdr:from>
    <xdr:to>
      <xdr:col>21</xdr:col>
      <xdr:colOff>523874</xdr:colOff>
      <xdr:row>1764</xdr:row>
      <xdr:rowOff>69972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846C6187-DFD2-89A8-D9B7-9F4C8CFD7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55624" y="329374500"/>
          <a:ext cx="12779375" cy="673747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1766</xdr:row>
      <xdr:rowOff>31750</xdr:rowOff>
    </xdr:from>
    <xdr:to>
      <xdr:col>15</xdr:col>
      <xdr:colOff>571500</xdr:colOff>
      <xdr:row>1814</xdr:row>
      <xdr:rowOff>74234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4524FA18-06DA-85DC-5F2D-939046DAF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55625" y="336454750"/>
          <a:ext cx="9112250" cy="9186484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</xdr:colOff>
      <xdr:row>1816</xdr:row>
      <xdr:rowOff>15875</xdr:rowOff>
    </xdr:from>
    <xdr:to>
      <xdr:col>16</xdr:col>
      <xdr:colOff>412749</xdr:colOff>
      <xdr:row>1859</xdr:row>
      <xdr:rowOff>61461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ACC4E310-FB24-2D4B-D0A0-958D4483A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23874" y="345963875"/>
          <a:ext cx="9604375" cy="823708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1860</xdr:row>
      <xdr:rowOff>174625</xdr:rowOff>
    </xdr:from>
    <xdr:to>
      <xdr:col>16</xdr:col>
      <xdr:colOff>460375</xdr:colOff>
      <xdr:row>1903</xdr:row>
      <xdr:rowOff>161925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0B0B96D9-FA0D-EB2A-48DF-7399BBEA1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3875" y="354504625"/>
          <a:ext cx="9652000" cy="817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1904</xdr:row>
      <xdr:rowOff>158750</xdr:rowOff>
    </xdr:from>
    <xdr:to>
      <xdr:col>17</xdr:col>
      <xdr:colOff>158750</xdr:colOff>
      <xdr:row>1949</xdr:row>
      <xdr:rowOff>106284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DC1DF1A9-3DA8-338D-E5B4-0E1D69EA1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23875" y="362870750"/>
          <a:ext cx="9969500" cy="8520034"/>
        </a:xfrm>
        <a:prstGeom prst="rect">
          <a:avLst/>
        </a:prstGeom>
      </xdr:spPr>
    </xdr:pic>
    <xdr:clientData/>
  </xdr:twoCellAnchor>
  <xdr:twoCellAnchor editAs="oneCell">
    <xdr:from>
      <xdr:col>0</xdr:col>
      <xdr:colOff>507999</xdr:colOff>
      <xdr:row>1951</xdr:row>
      <xdr:rowOff>142875</xdr:rowOff>
    </xdr:from>
    <xdr:to>
      <xdr:col>17</xdr:col>
      <xdr:colOff>349249</xdr:colOff>
      <xdr:row>1998</xdr:row>
      <xdr:rowOff>20265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8826C2CC-3205-2136-0AA9-2766F65B3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07999" y="371808375"/>
          <a:ext cx="10175875" cy="8830890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1998</xdr:row>
      <xdr:rowOff>174624</xdr:rowOff>
    </xdr:from>
    <xdr:to>
      <xdr:col>17</xdr:col>
      <xdr:colOff>507999</xdr:colOff>
      <xdr:row>2040</xdr:row>
      <xdr:rowOff>75711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F169B285-0D8C-0A08-266F-9DB97AC6F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499" y="380793624"/>
          <a:ext cx="10271125" cy="7902087"/>
        </a:xfrm>
        <a:prstGeom prst="rect">
          <a:avLst/>
        </a:prstGeom>
      </xdr:spPr>
    </xdr:pic>
    <xdr:clientData/>
  </xdr:twoCellAnchor>
  <xdr:twoCellAnchor editAs="oneCell">
    <xdr:from>
      <xdr:col>0</xdr:col>
      <xdr:colOff>507999</xdr:colOff>
      <xdr:row>2042</xdr:row>
      <xdr:rowOff>31750</xdr:rowOff>
    </xdr:from>
    <xdr:to>
      <xdr:col>22</xdr:col>
      <xdr:colOff>523874</xdr:colOff>
      <xdr:row>2075</xdr:row>
      <xdr:rowOff>20108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80BC597B-AAAA-36A8-5DF7-B8FEF90DC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07999" y="389032750"/>
          <a:ext cx="13446125" cy="6274858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492125</xdr:colOff>
      <xdr:row>2077</xdr:row>
      <xdr:rowOff>0</xdr:rowOff>
    </xdr:from>
    <xdr:to>
      <xdr:col>22</xdr:col>
      <xdr:colOff>555625</xdr:colOff>
      <xdr:row>2128</xdr:row>
      <xdr:rowOff>114516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18ADCB5B-BE3C-135B-2F06-B6F74532E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92125" y="395668500"/>
          <a:ext cx="13493750" cy="983001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2130</xdr:row>
      <xdr:rowOff>174625</xdr:rowOff>
    </xdr:from>
    <xdr:to>
      <xdr:col>19</xdr:col>
      <xdr:colOff>396876</xdr:colOff>
      <xdr:row>2194</xdr:row>
      <xdr:rowOff>53696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28251167-80E2-A33E-D4EB-54DC4A3D7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23875" y="405939625"/>
          <a:ext cx="11445876" cy="120710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Normal="100" workbookViewId="0">
      <pane xSplit="1" ySplit="8" topLeftCell="C9" activePane="bottomRight" state="frozen"/>
      <selection pane="topRight" activeCell="B1" sqref="B1"/>
      <selection pane="bottomLeft" activeCell="A9" sqref="A9"/>
      <selection pane="bottomRight" activeCell="H64" sqref="H64"/>
    </sheetView>
  </sheetViews>
  <sheetFormatPr baseColWidth="10" defaultColWidth="8.83203125" defaultRowHeight="18"/>
  <cols>
    <col min="1" max="1" width="4.83203125" customWidth="1"/>
    <col min="2" max="2" width="12" customWidth="1"/>
    <col min="3" max="3" width="10.6640625" customWidth="1"/>
    <col min="4" max="6" width="8.1640625" customWidth="1"/>
    <col min="7" max="7" width="9.83203125" customWidth="1"/>
    <col min="10" max="15" width="7.6640625" customWidth="1"/>
  </cols>
  <sheetData>
    <row r="1" spans="1:18">
      <c r="A1" s="1" t="s">
        <v>7</v>
      </c>
      <c r="C1" t="s">
        <v>37</v>
      </c>
    </row>
    <row r="2" spans="1:18">
      <c r="A2" s="1" t="s">
        <v>8</v>
      </c>
      <c r="C2" t="s">
        <v>23</v>
      </c>
    </row>
    <row r="3" spans="1:18">
      <c r="A3" s="1" t="s">
        <v>10</v>
      </c>
      <c r="C3" s="29">
        <v>100000</v>
      </c>
    </row>
    <row r="4" spans="1:18">
      <c r="A4" s="1" t="s">
        <v>11</v>
      </c>
      <c r="C4" s="29" t="s">
        <v>13</v>
      </c>
    </row>
    <row r="5" spans="1:18" ht="19" thickBot="1">
      <c r="A5" s="1" t="s">
        <v>12</v>
      </c>
      <c r="C5" s="29" t="s">
        <v>35</v>
      </c>
    </row>
    <row r="6" spans="1:18" ht="19" thickBot="1">
      <c r="A6" s="24" t="s">
        <v>0</v>
      </c>
      <c r="B6" s="24" t="s">
        <v>1</v>
      </c>
      <c r="C6" s="24" t="s">
        <v>1</v>
      </c>
      <c r="D6" s="48" t="s">
        <v>26</v>
      </c>
      <c r="E6" s="25"/>
      <c r="F6" s="26"/>
      <c r="G6" s="86" t="s">
        <v>3</v>
      </c>
      <c r="H6" s="87"/>
      <c r="I6" s="93"/>
      <c r="J6" s="86" t="s">
        <v>24</v>
      </c>
      <c r="K6" s="87"/>
      <c r="L6" s="93"/>
      <c r="M6" s="86" t="s">
        <v>25</v>
      </c>
      <c r="N6" s="87"/>
      <c r="O6" s="93"/>
    </row>
    <row r="7" spans="1:18" ht="19" thickBot="1">
      <c r="A7" s="27"/>
      <c r="B7" s="27" t="s">
        <v>2</v>
      </c>
      <c r="C7" s="64" t="s">
        <v>30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9" thickBot="1">
      <c r="A8" s="28" t="s">
        <v>9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90" t="s">
        <v>24</v>
      </c>
      <c r="K8" s="91"/>
      <c r="L8" s="92"/>
      <c r="M8" s="90"/>
      <c r="N8" s="91"/>
      <c r="O8" s="92"/>
    </row>
    <row r="9" spans="1:18">
      <c r="A9" s="9">
        <v>1</v>
      </c>
      <c r="B9" s="23">
        <v>43479</v>
      </c>
      <c r="C9" s="50">
        <v>1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 t="shared" ref="H9" si="0">IF(E9="","",H8+N9)</f>
        <v>104500</v>
      </c>
      <c r="I9" s="22">
        <f t="shared" ref="I9" si="1"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/>
      <c r="Q9" s="40"/>
      <c r="R9" s="40"/>
    </row>
    <row r="10" spans="1:18">
      <c r="A10" s="9">
        <v>2</v>
      </c>
      <c r="B10" s="5">
        <v>76373</v>
      </c>
      <c r="C10" s="47">
        <v>2</v>
      </c>
      <c r="D10" s="57">
        <v>-1</v>
      </c>
      <c r="E10" s="58">
        <v>-1</v>
      </c>
      <c r="F10" s="59">
        <v>-1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4">
        <f t="shared" ref="J10:J12" si="5">IF(G9="","",G9*0.03)</f>
        <v>3114.2999999999997</v>
      </c>
      <c r="K10" s="45">
        <f t="shared" ref="K10:K12" si="6">IF(H9="","",H9*0.03)</f>
        <v>3135</v>
      </c>
      <c r="L10" s="46">
        <f t="shared" ref="L10:L12" si="7">IF(I9="","",I9*0.03)</f>
        <v>3180</v>
      </c>
      <c r="M10" s="44">
        <f t="shared" ref="M10:M12" si="8">IF(D10="","",J10*D10)</f>
        <v>-3114.2999999999997</v>
      </c>
      <c r="N10" s="45">
        <f t="shared" ref="N10:N12" si="9">IF(E10="","",K10*E10)</f>
        <v>-3135</v>
      </c>
      <c r="O10" s="46">
        <f t="shared" ref="O10:O12" si="10">IF(F10="","",L10*F10)</f>
        <v>-3180</v>
      </c>
      <c r="P10" s="40"/>
      <c r="Q10" s="40"/>
      <c r="R10" s="40"/>
    </row>
    <row r="11" spans="1:18">
      <c r="A11" s="9">
        <v>3</v>
      </c>
      <c r="B11" s="5">
        <v>43508</v>
      </c>
      <c r="C11" s="47">
        <v>1</v>
      </c>
      <c r="D11" s="57">
        <v>1.27</v>
      </c>
      <c r="E11" s="58">
        <v>1.5</v>
      </c>
      <c r="F11" s="80">
        <v>2</v>
      </c>
      <c r="G11" s="22">
        <f t="shared" si="2"/>
        <v>104532.20616999999</v>
      </c>
      <c r="H11" s="22">
        <f t="shared" si="3"/>
        <v>105926.425</v>
      </c>
      <c r="I11" s="22">
        <f t="shared" si="4"/>
        <v>108989.2</v>
      </c>
      <c r="J11" s="44">
        <f t="shared" si="5"/>
        <v>3020.8709999999996</v>
      </c>
      <c r="K11" s="45">
        <f t="shared" si="6"/>
        <v>3040.95</v>
      </c>
      <c r="L11" s="46">
        <f t="shared" si="7"/>
        <v>3084.6</v>
      </c>
      <c r="M11" s="44">
        <f t="shared" si="8"/>
        <v>3836.5061699999997</v>
      </c>
      <c r="N11" s="45">
        <f t="shared" si="9"/>
        <v>4561.4249999999993</v>
      </c>
      <c r="O11" s="46">
        <f t="shared" si="10"/>
        <v>6169.2</v>
      </c>
      <c r="P11" s="40"/>
      <c r="Q11" s="40"/>
      <c r="R11" s="40"/>
    </row>
    <row r="12" spans="1:18">
      <c r="A12" s="9">
        <v>4</v>
      </c>
      <c r="B12" s="5">
        <v>43523</v>
      </c>
      <c r="C12" s="47">
        <v>1</v>
      </c>
      <c r="D12" s="57">
        <v>1.27</v>
      </c>
      <c r="E12" s="58">
        <v>1.5</v>
      </c>
      <c r="F12" s="59">
        <v>2</v>
      </c>
      <c r="G12" s="22">
        <f t="shared" si="2"/>
        <v>108514.88322507699</v>
      </c>
      <c r="H12" s="22">
        <f t="shared" si="3"/>
        <v>110693.11412500001</v>
      </c>
      <c r="I12" s="22">
        <f t="shared" si="4"/>
        <v>115528.552</v>
      </c>
      <c r="J12" s="44">
        <f t="shared" si="5"/>
        <v>3135.9661850999996</v>
      </c>
      <c r="K12" s="45">
        <f t="shared" si="6"/>
        <v>3177.7927500000001</v>
      </c>
      <c r="L12" s="46">
        <f t="shared" si="7"/>
        <v>3269.6759999999999</v>
      </c>
      <c r="M12" s="44">
        <f t="shared" si="8"/>
        <v>3982.6770550769997</v>
      </c>
      <c r="N12" s="45">
        <f t="shared" si="9"/>
        <v>4766.6891249999999</v>
      </c>
      <c r="O12" s="46">
        <f t="shared" si="10"/>
        <v>6539.3519999999999</v>
      </c>
      <c r="P12" s="40"/>
      <c r="Q12" s="40"/>
      <c r="R12" s="40"/>
    </row>
    <row r="13" spans="1:18">
      <c r="A13" s="9">
        <v>5</v>
      </c>
      <c r="B13" s="5">
        <v>43531</v>
      </c>
      <c r="C13" s="47">
        <v>2</v>
      </c>
      <c r="D13" s="57">
        <v>1.27</v>
      </c>
      <c r="E13" s="58">
        <v>1.5</v>
      </c>
      <c r="F13" s="80">
        <v>-1</v>
      </c>
      <c r="G13" s="22">
        <f t="shared" si="2"/>
        <v>112649.30027595242</v>
      </c>
      <c r="H13" s="22">
        <f t="shared" si="3"/>
        <v>115674.30426062501</v>
      </c>
      <c r="I13" s="22">
        <f t="shared" si="4"/>
        <v>112062.69544</v>
      </c>
      <c r="J13" s="44">
        <f t="shared" ref="J13:J58" si="11">IF(G12="","",G12*0.03)</f>
        <v>3255.4464967523095</v>
      </c>
      <c r="K13" s="45">
        <f t="shared" ref="K13:K58" si="12">IF(H12="","",H12*0.03)</f>
        <v>3320.7934237499999</v>
      </c>
      <c r="L13" s="46">
        <f t="shared" ref="L13:L58" si="13">IF(I12="","",I12*0.03)</f>
        <v>3465.8565599999997</v>
      </c>
      <c r="M13" s="44">
        <f t="shared" ref="M13:M58" si="14">IF(D13="","",J13*D13)</f>
        <v>4134.4170508754332</v>
      </c>
      <c r="N13" s="45">
        <f t="shared" ref="N13:N58" si="15">IF(E13="","",K13*E13)</f>
        <v>4981.190135625</v>
      </c>
      <c r="O13" s="46">
        <f t="shared" ref="O13:O58" si="16">IF(F13="","",L13*F13)</f>
        <v>-3465.8565599999997</v>
      </c>
      <c r="P13" s="40"/>
      <c r="Q13" s="40"/>
      <c r="R13" s="40"/>
    </row>
    <row r="14" spans="1:18">
      <c r="A14" s="9">
        <v>6</v>
      </c>
      <c r="B14" s="85">
        <v>43546</v>
      </c>
      <c r="C14" s="47">
        <v>2</v>
      </c>
      <c r="D14" s="57">
        <v>1.27</v>
      </c>
      <c r="E14" s="58">
        <v>1.5</v>
      </c>
      <c r="F14" s="59">
        <v>2</v>
      </c>
      <c r="G14" s="22">
        <f t="shared" si="2"/>
        <v>116941.23861646622</v>
      </c>
      <c r="H14" s="22">
        <f t="shared" si="3"/>
        <v>120879.64795235313</v>
      </c>
      <c r="I14" s="22">
        <f t="shared" si="4"/>
        <v>118786.4571664</v>
      </c>
      <c r="J14" s="44">
        <f t="shared" si="11"/>
        <v>3379.4790082785726</v>
      </c>
      <c r="K14" s="45">
        <f t="shared" si="12"/>
        <v>3470.2291278187499</v>
      </c>
      <c r="L14" s="46">
        <f t="shared" si="13"/>
        <v>3361.8808631999996</v>
      </c>
      <c r="M14" s="44">
        <f t="shared" si="14"/>
        <v>4291.9383405137869</v>
      </c>
      <c r="N14" s="45">
        <f t="shared" si="15"/>
        <v>5205.3436917281251</v>
      </c>
      <c r="O14" s="46">
        <f t="shared" si="16"/>
        <v>6723.7617263999991</v>
      </c>
      <c r="P14" s="40"/>
      <c r="Q14" s="40"/>
      <c r="R14" s="40"/>
    </row>
    <row r="15" spans="1:18">
      <c r="A15" s="9">
        <v>7</v>
      </c>
      <c r="B15" s="5">
        <v>43573</v>
      </c>
      <c r="C15" s="47">
        <v>2</v>
      </c>
      <c r="D15" s="84">
        <v>1.27</v>
      </c>
      <c r="E15" s="58">
        <v>1.5</v>
      </c>
      <c r="F15" s="59">
        <v>-1</v>
      </c>
      <c r="G15" s="22">
        <f t="shared" si="2"/>
        <v>121396.69980775358</v>
      </c>
      <c r="H15" s="22">
        <f t="shared" si="3"/>
        <v>126319.23211020902</v>
      </c>
      <c r="I15" s="22">
        <f t="shared" si="4"/>
        <v>115222.86345140799</v>
      </c>
      <c r="J15" s="44">
        <f t="shared" si="11"/>
        <v>3508.2371584939865</v>
      </c>
      <c r="K15" s="45">
        <f t="shared" si="12"/>
        <v>3626.3894385705939</v>
      </c>
      <c r="L15" s="46">
        <f t="shared" si="13"/>
        <v>3563.5937149919996</v>
      </c>
      <c r="M15" s="44">
        <f t="shared" si="14"/>
        <v>4455.4611912873634</v>
      </c>
      <c r="N15" s="45">
        <f t="shared" si="15"/>
        <v>5439.5841578558911</v>
      </c>
      <c r="O15" s="46">
        <f t="shared" si="16"/>
        <v>-3563.5937149919996</v>
      </c>
      <c r="P15" s="40"/>
      <c r="Q15" s="40"/>
      <c r="R15" s="40"/>
    </row>
    <row r="16" spans="1:18">
      <c r="A16" s="9">
        <v>8</v>
      </c>
      <c r="B16" s="5">
        <v>43608</v>
      </c>
      <c r="C16" s="47">
        <v>2</v>
      </c>
      <c r="D16" s="57">
        <v>1.27</v>
      </c>
      <c r="E16" s="58">
        <v>1.5</v>
      </c>
      <c r="F16" s="59">
        <v>-1</v>
      </c>
      <c r="G16" s="22">
        <f t="shared" si="2"/>
        <v>126021.91407042899</v>
      </c>
      <c r="H16" s="22">
        <f t="shared" si="3"/>
        <v>132003.59755516844</v>
      </c>
      <c r="I16" s="22">
        <f t="shared" si="4"/>
        <v>111766.17754786575</v>
      </c>
      <c r="J16" s="44">
        <f t="shared" si="11"/>
        <v>3641.9009942326074</v>
      </c>
      <c r="K16" s="45">
        <f t="shared" si="12"/>
        <v>3789.5769633062705</v>
      </c>
      <c r="L16" s="46">
        <f t="shared" si="13"/>
        <v>3456.6859035422394</v>
      </c>
      <c r="M16" s="44">
        <f t="shared" si="14"/>
        <v>4625.2142626754112</v>
      </c>
      <c r="N16" s="45">
        <f t="shared" si="15"/>
        <v>5684.365444959406</v>
      </c>
      <c r="O16" s="46">
        <f t="shared" si="16"/>
        <v>-3456.6859035422394</v>
      </c>
      <c r="P16" s="40"/>
      <c r="Q16" s="40"/>
      <c r="R16" s="40"/>
    </row>
    <row r="17" spans="1:18">
      <c r="A17" s="9">
        <v>9</v>
      </c>
      <c r="B17" s="5">
        <v>43613</v>
      </c>
      <c r="C17" s="47">
        <v>2</v>
      </c>
      <c r="D17" s="57">
        <v>1.27</v>
      </c>
      <c r="E17" s="58">
        <v>1.5</v>
      </c>
      <c r="F17" s="59">
        <v>2</v>
      </c>
      <c r="G17" s="22">
        <f t="shared" si="2"/>
        <v>130823.34899651233</v>
      </c>
      <c r="H17" s="22">
        <f t="shared" si="3"/>
        <v>137943.75944515102</v>
      </c>
      <c r="I17" s="22">
        <f t="shared" si="4"/>
        <v>118472.14820073769</v>
      </c>
      <c r="J17" s="44">
        <f t="shared" si="11"/>
        <v>3780.6574221128694</v>
      </c>
      <c r="K17" s="45">
        <f t="shared" si="12"/>
        <v>3960.1079266550532</v>
      </c>
      <c r="L17" s="46">
        <f t="shared" si="13"/>
        <v>3352.9853264359722</v>
      </c>
      <c r="M17" s="44">
        <f t="shared" si="14"/>
        <v>4801.4349260833442</v>
      </c>
      <c r="N17" s="45">
        <f t="shared" si="15"/>
        <v>5940.1618899825799</v>
      </c>
      <c r="O17" s="46">
        <f t="shared" si="16"/>
        <v>6705.9706528719444</v>
      </c>
      <c r="P17" s="40"/>
      <c r="Q17" s="40"/>
      <c r="R17" s="40"/>
    </row>
    <row r="18" spans="1:18">
      <c r="A18" s="9">
        <v>10</v>
      </c>
      <c r="B18" s="5">
        <v>43628</v>
      </c>
      <c r="C18" s="47">
        <v>2</v>
      </c>
      <c r="D18" s="57">
        <v>1.27</v>
      </c>
      <c r="E18" s="58">
        <v>1.5</v>
      </c>
      <c r="F18" s="59">
        <v>-1</v>
      </c>
      <c r="G18" s="22">
        <f t="shared" si="2"/>
        <v>135807.71859327945</v>
      </c>
      <c r="H18" s="22">
        <f t="shared" si="3"/>
        <v>144151.22862018281</v>
      </c>
      <c r="I18" s="22">
        <f t="shared" si="4"/>
        <v>114917.98375471556</v>
      </c>
      <c r="J18" s="44">
        <f t="shared" si="11"/>
        <v>3924.7004698953697</v>
      </c>
      <c r="K18" s="45">
        <f t="shared" si="12"/>
        <v>4138.3127833545304</v>
      </c>
      <c r="L18" s="46">
        <f t="shared" si="13"/>
        <v>3554.1644460221305</v>
      </c>
      <c r="M18" s="44">
        <f t="shared" si="14"/>
        <v>4984.3695967671192</v>
      </c>
      <c r="N18" s="45">
        <f t="shared" si="15"/>
        <v>6207.4691750317961</v>
      </c>
      <c r="O18" s="46">
        <f t="shared" si="16"/>
        <v>-3554.1644460221305</v>
      </c>
      <c r="P18" s="40"/>
      <c r="Q18" s="40"/>
      <c r="R18" s="40"/>
    </row>
    <row r="19" spans="1:18">
      <c r="A19" s="9">
        <v>11</v>
      </c>
      <c r="B19" s="5">
        <v>43648</v>
      </c>
      <c r="C19" s="47">
        <v>2</v>
      </c>
      <c r="D19" s="57">
        <v>-1</v>
      </c>
      <c r="E19" s="58">
        <v>-1</v>
      </c>
      <c r="F19" s="59">
        <v>-1</v>
      </c>
      <c r="G19" s="22">
        <f t="shared" si="2"/>
        <v>131733.48703548106</v>
      </c>
      <c r="H19" s="22">
        <f t="shared" si="3"/>
        <v>139826.69176157733</v>
      </c>
      <c r="I19" s="22">
        <f t="shared" si="4"/>
        <v>111470.4442420741</v>
      </c>
      <c r="J19" s="44">
        <f t="shared" si="11"/>
        <v>4074.2315577983836</v>
      </c>
      <c r="K19" s="45">
        <f t="shared" si="12"/>
        <v>4324.5368586054838</v>
      </c>
      <c r="L19" s="46">
        <f t="shared" si="13"/>
        <v>3447.5395126414669</v>
      </c>
      <c r="M19" s="44">
        <f t="shared" si="14"/>
        <v>-4074.2315577983836</v>
      </c>
      <c r="N19" s="45">
        <f t="shared" si="15"/>
        <v>-4324.5368586054838</v>
      </c>
      <c r="O19" s="46">
        <f t="shared" si="16"/>
        <v>-3447.5395126414669</v>
      </c>
      <c r="P19" s="40"/>
      <c r="Q19" s="40"/>
      <c r="R19" s="40"/>
    </row>
    <row r="20" spans="1:18">
      <c r="A20" s="9">
        <v>12</v>
      </c>
      <c r="B20" s="5">
        <v>43662</v>
      </c>
      <c r="C20" s="47">
        <v>2</v>
      </c>
      <c r="D20" s="57">
        <v>1.27</v>
      </c>
      <c r="E20" s="58">
        <v>1.27</v>
      </c>
      <c r="F20" s="59">
        <v>1.27</v>
      </c>
      <c r="G20" s="22">
        <f t="shared" si="2"/>
        <v>136752.53289153287</v>
      </c>
      <c r="H20" s="22">
        <f t="shared" si="3"/>
        <v>145154.08871769343</v>
      </c>
      <c r="I20" s="22">
        <f t="shared" si="4"/>
        <v>115717.46816769712</v>
      </c>
      <c r="J20" s="44">
        <f t="shared" si="11"/>
        <v>3952.0046110644316</v>
      </c>
      <c r="K20" s="45">
        <f t="shared" si="12"/>
        <v>4194.8007528473199</v>
      </c>
      <c r="L20" s="46">
        <f t="shared" si="13"/>
        <v>3344.1133272622228</v>
      </c>
      <c r="M20" s="44">
        <f t="shared" si="14"/>
        <v>5019.0458560518282</v>
      </c>
      <c r="N20" s="45">
        <f t="shared" si="15"/>
        <v>5327.3969561160966</v>
      </c>
      <c r="O20" s="46">
        <f t="shared" si="16"/>
        <v>4247.0239256230234</v>
      </c>
      <c r="P20" s="40"/>
      <c r="Q20" s="40"/>
      <c r="R20" s="40"/>
    </row>
    <row r="21" spans="1:18">
      <c r="A21" s="9">
        <v>13</v>
      </c>
      <c r="B21" s="5">
        <v>43677</v>
      </c>
      <c r="C21" s="47">
        <v>2</v>
      </c>
      <c r="D21" s="57">
        <v>1.27</v>
      </c>
      <c r="E21" s="58">
        <v>1.5</v>
      </c>
      <c r="F21" s="59">
        <v>2</v>
      </c>
      <c r="G21" s="22">
        <f t="shared" si="2"/>
        <v>141962.80439470027</v>
      </c>
      <c r="H21" s="22">
        <f t="shared" si="3"/>
        <v>151686.02270998963</v>
      </c>
      <c r="I21" s="22">
        <f t="shared" si="4"/>
        <v>122660.51625775895</v>
      </c>
      <c r="J21" s="44">
        <f t="shared" si="11"/>
        <v>4102.5759867459856</v>
      </c>
      <c r="K21" s="45">
        <f t="shared" si="12"/>
        <v>4354.6226615308033</v>
      </c>
      <c r="L21" s="46">
        <f t="shared" si="13"/>
        <v>3471.5240450309134</v>
      </c>
      <c r="M21" s="44">
        <f t="shared" si="14"/>
        <v>5210.2715031674015</v>
      </c>
      <c r="N21" s="45">
        <f t="shared" si="15"/>
        <v>6531.9339922962045</v>
      </c>
      <c r="O21" s="46">
        <f t="shared" si="16"/>
        <v>6943.0480900618268</v>
      </c>
      <c r="P21" s="40"/>
      <c r="Q21" s="40"/>
      <c r="R21" s="40"/>
    </row>
    <row r="22" spans="1:18">
      <c r="A22" s="9">
        <v>14</v>
      </c>
      <c r="B22" s="5">
        <v>43690</v>
      </c>
      <c r="C22" s="47">
        <v>2</v>
      </c>
      <c r="D22" s="57">
        <v>-1</v>
      </c>
      <c r="E22" s="58">
        <v>-1</v>
      </c>
      <c r="F22" s="59">
        <v>-1</v>
      </c>
      <c r="G22" s="22">
        <f t="shared" si="2"/>
        <v>137703.92026285926</v>
      </c>
      <c r="H22" s="22">
        <f t="shared" si="3"/>
        <v>147135.44202868995</v>
      </c>
      <c r="I22" s="22">
        <f t="shared" si="4"/>
        <v>118980.70077002619</v>
      </c>
      <c r="J22" s="44">
        <f t="shared" si="11"/>
        <v>4258.8841318410077</v>
      </c>
      <c r="K22" s="45">
        <f t="shared" si="12"/>
        <v>4550.5806812996889</v>
      </c>
      <c r="L22" s="46">
        <f t="shared" si="13"/>
        <v>3679.8154877327684</v>
      </c>
      <c r="M22" s="44">
        <f t="shared" si="14"/>
        <v>-4258.8841318410077</v>
      </c>
      <c r="N22" s="45">
        <f t="shared" si="15"/>
        <v>-4550.5806812996889</v>
      </c>
      <c r="O22" s="46">
        <f t="shared" si="16"/>
        <v>-3679.8154877327684</v>
      </c>
      <c r="P22" s="40"/>
      <c r="Q22" s="40"/>
      <c r="R22" s="40"/>
    </row>
    <row r="23" spans="1:18">
      <c r="A23" s="9">
        <v>15</v>
      </c>
      <c r="B23" s="5">
        <v>43748</v>
      </c>
      <c r="C23" s="47">
        <v>1</v>
      </c>
      <c r="D23" s="57">
        <v>1.27</v>
      </c>
      <c r="E23" s="58">
        <v>1.5</v>
      </c>
      <c r="F23" s="80">
        <v>2</v>
      </c>
      <c r="G23" s="22">
        <f t="shared" si="2"/>
        <v>142950.43962487421</v>
      </c>
      <c r="H23" s="22">
        <f t="shared" si="3"/>
        <v>153756.53691998101</v>
      </c>
      <c r="I23" s="22">
        <f t="shared" si="4"/>
        <v>126119.54281622777</v>
      </c>
      <c r="J23" s="44">
        <f t="shared" si="11"/>
        <v>4131.1176078857779</v>
      </c>
      <c r="K23" s="45">
        <f t="shared" si="12"/>
        <v>4414.0632608606984</v>
      </c>
      <c r="L23" s="46">
        <f t="shared" si="13"/>
        <v>3569.4210231007855</v>
      </c>
      <c r="M23" s="44">
        <f t="shared" si="14"/>
        <v>5246.5193620149385</v>
      </c>
      <c r="N23" s="45">
        <f t="shared" si="15"/>
        <v>6621.094891291048</v>
      </c>
      <c r="O23" s="46">
        <f t="shared" si="16"/>
        <v>7138.8420462015711</v>
      </c>
      <c r="P23" s="40"/>
      <c r="Q23" s="40"/>
      <c r="R23" s="40"/>
    </row>
    <row r="24" spans="1:18">
      <c r="A24" s="9">
        <v>16</v>
      </c>
      <c r="B24" s="5">
        <v>43760</v>
      </c>
      <c r="C24" s="47">
        <v>2</v>
      </c>
      <c r="D24" s="57">
        <v>-1</v>
      </c>
      <c r="E24" s="58">
        <v>-1</v>
      </c>
      <c r="F24" s="59">
        <v>-1</v>
      </c>
      <c r="G24" s="22">
        <f t="shared" si="2"/>
        <v>138661.92643612798</v>
      </c>
      <c r="H24" s="22">
        <f t="shared" si="3"/>
        <v>149143.84081238159</v>
      </c>
      <c r="I24" s="22">
        <f t="shared" si="4"/>
        <v>122335.95653174093</v>
      </c>
      <c r="J24" s="44">
        <f t="shared" si="11"/>
        <v>4288.5131887462267</v>
      </c>
      <c r="K24" s="45">
        <f t="shared" si="12"/>
        <v>4612.6961075994304</v>
      </c>
      <c r="L24" s="46">
        <f t="shared" si="13"/>
        <v>3783.5862844868329</v>
      </c>
      <c r="M24" s="44">
        <f t="shared" si="14"/>
        <v>-4288.5131887462267</v>
      </c>
      <c r="N24" s="45">
        <f t="shared" si="15"/>
        <v>-4612.6961075994304</v>
      </c>
      <c r="O24" s="46">
        <f t="shared" si="16"/>
        <v>-3783.5862844868329</v>
      </c>
      <c r="P24" s="40"/>
      <c r="Q24" s="40"/>
      <c r="R24" s="40"/>
    </row>
    <row r="25" spans="1:18">
      <c r="A25" s="9">
        <v>17</v>
      </c>
      <c r="B25" s="5">
        <v>43753</v>
      </c>
      <c r="C25" s="47">
        <v>2</v>
      </c>
      <c r="D25" s="57">
        <v>-1</v>
      </c>
      <c r="E25" s="58">
        <v>-1</v>
      </c>
      <c r="F25" s="59">
        <v>-1</v>
      </c>
      <c r="G25" s="22">
        <f t="shared" si="2"/>
        <v>134502.06864304413</v>
      </c>
      <c r="H25" s="22">
        <f t="shared" si="3"/>
        <v>144669.52558801015</v>
      </c>
      <c r="I25" s="22">
        <f t="shared" si="4"/>
        <v>118665.87783578871</v>
      </c>
      <c r="J25" s="44">
        <f t="shared" si="11"/>
        <v>4159.8577930838392</v>
      </c>
      <c r="K25" s="45">
        <f t="shared" si="12"/>
        <v>4474.3152243714476</v>
      </c>
      <c r="L25" s="46">
        <f t="shared" si="13"/>
        <v>3670.0786959522279</v>
      </c>
      <c r="M25" s="44">
        <f t="shared" si="14"/>
        <v>-4159.8577930838392</v>
      </c>
      <c r="N25" s="45">
        <f t="shared" si="15"/>
        <v>-4474.3152243714476</v>
      </c>
      <c r="O25" s="46">
        <f t="shared" si="16"/>
        <v>-3670.0786959522279</v>
      </c>
      <c r="P25" s="40"/>
      <c r="Q25" s="40"/>
      <c r="R25" s="40"/>
    </row>
    <row r="26" spans="1:18">
      <c r="A26" s="9">
        <v>18</v>
      </c>
      <c r="B26" s="5">
        <v>43768</v>
      </c>
      <c r="C26" s="47">
        <v>1</v>
      </c>
      <c r="D26" s="57">
        <v>1.27</v>
      </c>
      <c r="E26" s="58">
        <v>-1</v>
      </c>
      <c r="F26" s="59">
        <v>-1</v>
      </c>
      <c r="G26" s="22">
        <f t="shared" si="2"/>
        <v>139626.5974583441</v>
      </c>
      <c r="H26" s="22">
        <f t="shared" si="3"/>
        <v>140329.43982036985</v>
      </c>
      <c r="I26" s="22">
        <f t="shared" si="4"/>
        <v>115105.90150071504</v>
      </c>
      <c r="J26" s="44">
        <f t="shared" si="11"/>
        <v>4035.0620592913237</v>
      </c>
      <c r="K26" s="45">
        <f t="shared" si="12"/>
        <v>4340.0857676403039</v>
      </c>
      <c r="L26" s="46">
        <f t="shared" si="13"/>
        <v>3559.9763350736612</v>
      </c>
      <c r="M26" s="44">
        <f t="shared" si="14"/>
        <v>5124.528815299981</v>
      </c>
      <c r="N26" s="45">
        <f t="shared" si="15"/>
        <v>-4340.0857676403039</v>
      </c>
      <c r="O26" s="46">
        <f t="shared" si="16"/>
        <v>-3559.9763350736612</v>
      </c>
      <c r="P26" s="40"/>
      <c r="Q26" s="40"/>
      <c r="R26" s="40"/>
    </row>
    <row r="27" spans="1:18">
      <c r="A27" s="9">
        <v>19</v>
      </c>
      <c r="B27" s="5">
        <v>43815</v>
      </c>
      <c r="C27" s="47">
        <v>1</v>
      </c>
      <c r="D27" s="57">
        <v>1.27</v>
      </c>
      <c r="E27" s="58">
        <v>1.5</v>
      </c>
      <c r="F27" s="59">
        <v>2</v>
      </c>
      <c r="G27" s="22">
        <f t="shared" si="2"/>
        <v>144946.37082150701</v>
      </c>
      <c r="H27" s="22">
        <f t="shared" si="3"/>
        <v>146644.2646122865</v>
      </c>
      <c r="I27" s="22">
        <f t="shared" si="4"/>
        <v>122012.25559075795</v>
      </c>
      <c r="J27" s="44">
        <f t="shared" si="11"/>
        <v>4188.7979237503232</v>
      </c>
      <c r="K27" s="45">
        <f t="shared" si="12"/>
        <v>4209.883194611095</v>
      </c>
      <c r="L27" s="46">
        <f t="shared" si="13"/>
        <v>3453.1770450214512</v>
      </c>
      <c r="M27" s="44">
        <f t="shared" si="14"/>
        <v>5319.7733631629108</v>
      </c>
      <c r="N27" s="45">
        <f t="shared" si="15"/>
        <v>6314.8247919166424</v>
      </c>
      <c r="O27" s="46">
        <f t="shared" si="16"/>
        <v>6906.3540900429025</v>
      </c>
      <c r="P27" s="40"/>
      <c r="Q27" s="40"/>
      <c r="R27" s="40"/>
    </row>
    <row r="28" spans="1:18">
      <c r="A28" s="9">
        <v>20</v>
      </c>
      <c r="B28" s="5">
        <v>43846</v>
      </c>
      <c r="C28" s="47">
        <v>1</v>
      </c>
      <c r="D28" s="57">
        <v>1.27</v>
      </c>
      <c r="E28" s="58">
        <v>1.5</v>
      </c>
      <c r="F28" s="59">
        <v>2</v>
      </c>
      <c r="G28" s="22">
        <f t="shared" si="2"/>
        <v>150468.82754980642</v>
      </c>
      <c r="H28" s="22">
        <f t="shared" si="3"/>
        <v>153243.2565198394</v>
      </c>
      <c r="I28" s="22">
        <f t="shared" si="4"/>
        <v>129332.99092620343</v>
      </c>
      <c r="J28" s="44">
        <f t="shared" si="11"/>
        <v>4348.3911246452099</v>
      </c>
      <c r="K28" s="45">
        <f t="shared" si="12"/>
        <v>4399.3279383685949</v>
      </c>
      <c r="L28" s="46">
        <f t="shared" si="13"/>
        <v>3660.3676677227386</v>
      </c>
      <c r="M28" s="44">
        <f t="shared" si="14"/>
        <v>5522.4567282994167</v>
      </c>
      <c r="N28" s="45">
        <f t="shared" si="15"/>
        <v>6598.9919075528924</v>
      </c>
      <c r="O28" s="46">
        <f t="shared" si="16"/>
        <v>7320.7353354454772</v>
      </c>
      <c r="P28" s="40"/>
      <c r="Q28" s="40"/>
      <c r="R28" s="40"/>
    </row>
    <row r="29" spans="1:18">
      <c r="A29" s="9">
        <v>21</v>
      </c>
      <c r="B29" s="5">
        <v>43872</v>
      </c>
      <c r="C29" s="47">
        <v>1</v>
      </c>
      <c r="D29" s="57">
        <v>-1</v>
      </c>
      <c r="E29" s="58">
        <v>-1</v>
      </c>
      <c r="F29" s="80">
        <v>-1</v>
      </c>
      <c r="G29" s="22">
        <f t="shared" si="2"/>
        <v>145954.76272331222</v>
      </c>
      <c r="H29" s="22">
        <f t="shared" si="3"/>
        <v>148645.95882424421</v>
      </c>
      <c r="I29" s="22">
        <f t="shared" si="4"/>
        <v>125453.00119841733</v>
      </c>
      <c r="J29" s="44">
        <f t="shared" si="11"/>
        <v>4514.0648264941919</v>
      </c>
      <c r="K29" s="45">
        <f t="shared" si="12"/>
        <v>4597.2976955951817</v>
      </c>
      <c r="L29" s="46">
        <f t="shared" si="13"/>
        <v>3879.9897277861028</v>
      </c>
      <c r="M29" s="44">
        <f t="shared" si="14"/>
        <v>-4514.0648264941919</v>
      </c>
      <c r="N29" s="45">
        <f t="shared" si="15"/>
        <v>-4597.2976955951817</v>
      </c>
      <c r="O29" s="46">
        <f t="shared" si="16"/>
        <v>-3879.9897277861028</v>
      </c>
      <c r="P29" s="40"/>
      <c r="Q29" s="40"/>
      <c r="R29" s="40"/>
    </row>
    <row r="30" spans="1:18">
      <c r="A30" s="9">
        <v>22</v>
      </c>
      <c r="B30" s="5">
        <v>43879</v>
      </c>
      <c r="C30" s="47">
        <v>1</v>
      </c>
      <c r="D30" s="57">
        <v>1.27</v>
      </c>
      <c r="E30" s="58">
        <v>1.5</v>
      </c>
      <c r="F30" s="80">
        <v>2</v>
      </c>
      <c r="G30" s="22">
        <f t="shared" si="2"/>
        <v>151515.63918307042</v>
      </c>
      <c r="H30" s="22">
        <f t="shared" si="3"/>
        <v>155335.0269713352</v>
      </c>
      <c r="I30" s="22">
        <f t="shared" si="4"/>
        <v>132980.18127032238</v>
      </c>
      <c r="J30" s="44">
        <f t="shared" si="11"/>
        <v>4378.6428816993666</v>
      </c>
      <c r="K30" s="45">
        <f t="shared" si="12"/>
        <v>4459.3787647273266</v>
      </c>
      <c r="L30" s="46">
        <f t="shared" si="13"/>
        <v>3763.5900359525199</v>
      </c>
      <c r="M30" s="44">
        <f t="shared" si="14"/>
        <v>5560.8764597581958</v>
      </c>
      <c r="N30" s="45">
        <f t="shared" si="15"/>
        <v>6689.0681470909894</v>
      </c>
      <c r="O30" s="46">
        <f t="shared" si="16"/>
        <v>7527.1800719050398</v>
      </c>
      <c r="P30" s="40"/>
      <c r="Q30" s="40"/>
      <c r="R30" s="40"/>
    </row>
    <row r="31" spans="1:18">
      <c r="A31" s="9">
        <v>23</v>
      </c>
      <c r="B31" s="5">
        <v>43889</v>
      </c>
      <c r="C31" s="47">
        <v>2</v>
      </c>
      <c r="D31" s="57">
        <v>1.27</v>
      </c>
      <c r="E31" s="58">
        <v>1.5</v>
      </c>
      <c r="F31" s="59">
        <v>2</v>
      </c>
      <c r="G31" s="22">
        <f t="shared" si="2"/>
        <v>157288.38503594539</v>
      </c>
      <c r="H31" s="22">
        <f t="shared" si="3"/>
        <v>162325.1031850453</v>
      </c>
      <c r="I31" s="22">
        <f t="shared" si="4"/>
        <v>140958.99214654171</v>
      </c>
      <c r="J31" s="44">
        <f t="shared" si="11"/>
        <v>4545.4691754921123</v>
      </c>
      <c r="K31" s="45">
        <f t="shared" si="12"/>
        <v>4660.0508091400561</v>
      </c>
      <c r="L31" s="46">
        <f t="shared" si="13"/>
        <v>3989.4054381096712</v>
      </c>
      <c r="M31" s="44">
        <f t="shared" si="14"/>
        <v>5772.745852874983</v>
      </c>
      <c r="N31" s="45">
        <f t="shared" si="15"/>
        <v>6990.0762137100846</v>
      </c>
      <c r="O31" s="46">
        <f t="shared" si="16"/>
        <v>7978.8108762193424</v>
      </c>
      <c r="P31" s="40"/>
      <c r="Q31" s="40"/>
      <c r="R31" s="40"/>
    </row>
    <row r="32" spans="1:18">
      <c r="A32" s="9">
        <v>24</v>
      </c>
      <c r="B32" s="5">
        <v>43908</v>
      </c>
      <c r="C32" s="47">
        <v>1</v>
      </c>
      <c r="D32" s="57">
        <v>1.27</v>
      </c>
      <c r="E32" s="58">
        <v>1.5</v>
      </c>
      <c r="F32" s="59">
        <v>2</v>
      </c>
      <c r="G32" s="22">
        <f t="shared" si="2"/>
        <v>163281.07250581493</v>
      </c>
      <c r="H32" s="22">
        <f t="shared" si="3"/>
        <v>169629.73282837233</v>
      </c>
      <c r="I32" s="22">
        <f t="shared" si="4"/>
        <v>149416.5316753342</v>
      </c>
      <c r="J32" s="44">
        <f t="shared" si="11"/>
        <v>4718.651551078362</v>
      </c>
      <c r="K32" s="45">
        <f t="shared" si="12"/>
        <v>4869.7530955513585</v>
      </c>
      <c r="L32" s="46">
        <f t="shared" si="13"/>
        <v>4228.769764396251</v>
      </c>
      <c r="M32" s="44">
        <f t="shared" si="14"/>
        <v>5992.6874698695201</v>
      </c>
      <c r="N32" s="45">
        <f t="shared" si="15"/>
        <v>7304.6296433270381</v>
      </c>
      <c r="O32" s="46">
        <f t="shared" si="16"/>
        <v>8457.5395287925021</v>
      </c>
      <c r="P32" s="40"/>
      <c r="Q32" s="40"/>
      <c r="R32" s="40"/>
    </row>
    <row r="33" spans="1:18">
      <c r="A33" s="9">
        <v>25</v>
      </c>
      <c r="B33" s="5">
        <v>43961</v>
      </c>
      <c r="C33" s="47">
        <v>1</v>
      </c>
      <c r="D33" s="57">
        <v>1.27</v>
      </c>
      <c r="E33" s="58">
        <v>1.5</v>
      </c>
      <c r="F33" s="59">
        <v>2</v>
      </c>
      <c r="G33" s="22">
        <f t="shared" si="2"/>
        <v>169502.08136828648</v>
      </c>
      <c r="H33" s="22">
        <f t="shared" si="3"/>
        <v>177263.0708056491</v>
      </c>
      <c r="I33" s="22">
        <f t="shared" si="4"/>
        <v>158381.52357585425</v>
      </c>
      <c r="J33" s="44">
        <f t="shared" si="11"/>
        <v>4898.4321751744474</v>
      </c>
      <c r="K33" s="45">
        <f t="shared" si="12"/>
        <v>5088.8919848511696</v>
      </c>
      <c r="L33" s="46">
        <f t="shared" si="13"/>
        <v>4482.4959502600259</v>
      </c>
      <c r="M33" s="44">
        <f t="shared" si="14"/>
        <v>6221.0088624715481</v>
      </c>
      <c r="N33" s="45">
        <f t="shared" si="15"/>
        <v>7633.3379772767548</v>
      </c>
      <c r="O33" s="46">
        <f t="shared" si="16"/>
        <v>8964.9919005200518</v>
      </c>
      <c r="P33" s="40"/>
      <c r="Q33" s="40"/>
      <c r="R33" s="40"/>
    </row>
    <row r="34" spans="1:18">
      <c r="A34" s="9">
        <v>26</v>
      </c>
      <c r="B34" s="5">
        <v>44021</v>
      </c>
      <c r="C34" s="47">
        <v>2</v>
      </c>
      <c r="D34" s="57">
        <v>1.27</v>
      </c>
      <c r="E34" s="58">
        <v>1.5</v>
      </c>
      <c r="F34" s="80">
        <v>-1</v>
      </c>
      <c r="G34" s="22">
        <f t="shared" si="2"/>
        <v>175960.1106684182</v>
      </c>
      <c r="H34" s="22">
        <f t="shared" si="3"/>
        <v>185239.9089919033</v>
      </c>
      <c r="I34" s="22">
        <f t="shared" si="4"/>
        <v>153630.07786857864</v>
      </c>
      <c r="J34" s="44">
        <f t="shared" si="11"/>
        <v>5085.0624410485943</v>
      </c>
      <c r="K34" s="45">
        <f t="shared" si="12"/>
        <v>5317.8921241694725</v>
      </c>
      <c r="L34" s="46">
        <f t="shared" si="13"/>
        <v>4751.4457072756277</v>
      </c>
      <c r="M34" s="44">
        <f t="shared" si="14"/>
        <v>6458.029300131715</v>
      </c>
      <c r="N34" s="45">
        <f t="shared" si="15"/>
        <v>7976.8381862542083</v>
      </c>
      <c r="O34" s="46">
        <f t="shared" si="16"/>
        <v>-4751.4457072756277</v>
      </c>
      <c r="P34" s="40"/>
      <c r="Q34" s="40"/>
      <c r="R34" s="40"/>
    </row>
    <row r="35" spans="1:18">
      <c r="A35" s="9">
        <v>27</v>
      </c>
      <c r="B35" s="5">
        <v>44068</v>
      </c>
      <c r="C35" s="47">
        <v>1</v>
      </c>
      <c r="D35" s="57">
        <v>1.27</v>
      </c>
      <c r="E35" s="58">
        <v>1.5</v>
      </c>
      <c r="F35" s="80">
        <v>2</v>
      </c>
      <c r="G35" s="22">
        <f t="shared" si="2"/>
        <v>182664.19088488494</v>
      </c>
      <c r="H35" s="22">
        <f t="shared" si="3"/>
        <v>193575.70489653895</v>
      </c>
      <c r="I35" s="22">
        <f t="shared" si="4"/>
        <v>162847.88254069336</v>
      </c>
      <c r="J35" s="44">
        <f t="shared" si="11"/>
        <v>5278.803320052546</v>
      </c>
      <c r="K35" s="45">
        <f t="shared" si="12"/>
        <v>5557.1972697570991</v>
      </c>
      <c r="L35" s="46">
        <f t="shared" si="13"/>
        <v>4608.9023360573592</v>
      </c>
      <c r="M35" s="44">
        <f t="shared" si="14"/>
        <v>6704.0802164667339</v>
      </c>
      <c r="N35" s="45">
        <f t="shared" si="15"/>
        <v>8335.7959046356482</v>
      </c>
      <c r="O35" s="46">
        <f t="shared" si="16"/>
        <v>9217.8046721147184</v>
      </c>
      <c r="P35" s="40"/>
      <c r="Q35" s="40"/>
      <c r="R35" s="40"/>
    </row>
    <row r="36" spans="1:18">
      <c r="A36" s="9">
        <v>28</v>
      </c>
      <c r="B36" s="5">
        <v>44087</v>
      </c>
      <c r="C36" s="47">
        <v>2</v>
      </c>
      <c r="D36" s="57">
        <v>1.27</v>
      </c>
      <c r="E36" s="58">
        <v>1.5</v>
      </c>
      <c r="F36" s="59">
        <v>2</v>
      </c>
      <c r="G36" s="22">
        <f t="shared" si="2"/>
        <v>189623.69655759906</v>
      </c>
      <c r="H36" s="22">
        <f t="shared" si="3"/>
        <v>202286.61161688319</v>
      </c>
      <c r="I36" s="22">
        <f t="shared" si="4"/>
        <v>172618.75549313496</v>
      </c>
      <c r="J36" s="44">
        <f t="shared" si="11"/>
        <v>5479.9257265465476</v>
      </c>
      <c r="K36" s="45">
        <f t="shared" si="12"/>
        <v>5807.2711468961688</v>
      </c>
      <c r="L36" s="46">
        <f t="shared" si="13"/>
        <v>4885.4364762208006</v>
      </c>
      <c r="M36" s="44">
        <f t="shared" si="14"/>
        <v>6959.5056727141155</v>
      </c>
      <c r="N36" s="45">
        <f t="shared" si="15"/>
        <v>8710.9067203442537</v>
      </c>
      <c r="O36" s="46">
        <f t="shared" si="16"/>
        <v>9770.8729524416012</v>
      </c>
      <c r="P36" s="40"/>
      <c r="Q36" s="40"/>
      <c r="R36" s="40"/>
    </row>
    <row r="37" spans="1:18">
      <c r="A37" s="9">
        <v>29</v>
      </c>
      <c r="B37" s="5">
        <v>44089</v>
      </c>
      <c r="C37" s="47">
        <v>2</v>
      </c>
      <c r="D37" s="57">
        <v>1.27</v>
      </c>
      <c r="E37" s="58">
        <v>1.5</v>
      </c>
      <c r="F37" s="59">
        <v>2</v>
      </c>
      <c r="G37" s="22">
        <f t="shared" si="2"/>
        <v>196848.35939644359</v>
      </c>
      <c r="H37" s="22">
        <f t="shared" si="3"/>
        <v>211389.50913964293</v>
      </c>
      <c r="I37" s="22">
        <f t="shared" si="4"/>
        <v>182975.88082272306</v>
      </c>
      <c r="J37" s="44">
        <f t="shared" si="11"/>
        <v>5688.7108967279719</v>
      </c>
      <c r="K37" s="45">
        <f t="shared" si="12"/>
        <v>6068.5983485064953</v>
      </c>
      <c r="L37" s="46">
        <f t="shared" si="13"/>
        <v>5178.5626647940489</v>
      </c>
      <c r="M37" s="44">
        <f t="shared" si="14"/>
        <v>7224.6628388445242</v>
      </c>
      <c r="N37" s="45">
        <f t="shared" si="15"/>
        <v>9102.8975227597439</v>
      </c>
      <c r="O37" s="46">
        <f t="shared" si="16"/>
        <v>10357.125329588098</v>
      </c>
      <c r="P37" s="40"/>
      <c r="Q37" s="40"/>
      <c r="R37" s="40"/>
    </row>
    <row r="38" spans="1:18">
      <c r="A38" s="9">
        <v>30</v>
      </c>
      <c r="B38" s="5">
        <v>44099</v>
      </c>
      <c r="C38" s="47">
        <v>1</v>
      </c>
      <c r="D38" s="57">
        <v>-1</v>
      </c>
      <c r="E38" s="58">
        <v>-1</v>
      </c>
      <c r="F38" s="59">
        <v>-1</v>
      </c>
      <c r="G38" s="22">
        <f t="shared" si="2"/>
        <v>190942.90861455028</v>
      </c>
      <c r="H38" s="22">
        <f t="shared" si="3"/>
        <v>205047.82386545365</v>
      </c>
      <c r="I38" s="22">
        <f t="shared" si="4"/>
        <v>177486.60439804138</v>
      </c>
      <c r="J38" s="44">
        <f t="shared" si="11"/>
        <v>5905.4507818933071</v>
      </c>
      <c r="K38" s="45">
        <f t="shared" si="12"/>
        <v>6341.6852741892881</v>
      </c>
      <c r="L38" s="46">
        <f t="shared" si="13"/>
        <v>5489.2764246816914</v>
      </c>
      <c r="M38" s="44">
        <f t="shared" si="14"/>
        <v>-5905.4507818933071</v>
      </c>
      <c r="N38" s="45">
        <f t="shared" si="15"/>
        <v>-6341.6852741892881</v>
      </c>
      <c r="O38" s="46">
        <f t="shared" si="16"/>
        <v>-5489.2764246816914</v>
      </c>
      <c r="P38" s="40"/>
      <c r="Q38" s="40"/>
      <c r="R38" s="40"/>
    </row>
    <row r="39" spans="1:18">
      <c r="A39" s="9">
        <v>31</v>
      </c>
      <c r="B39" s="5">
        <v>44115</v>
      </c>
      <c r="C39" s="47">
        <v>2</v>
      </c>
      <c r="D39" s="57">
        <v>1.27</v>
      </c>
      <c r="E39" s="60">
        <v>1.5</v>
      </c>
      <c r="F39" s="59">
        <v>2</v>
      </c>
      <c r="G39" s="22">
        <f t="shared" si="2"/>
        <v>198217.83343276466</v>
      </c>
      <c r="H39" s="22">
        <f t="shared" si="3"/>
        <v>214274.97593939907</v>
      </c>
      <c r="I39" s="22">
        <f t="shared" si="4"/>
        <v>188135.80066192386</v>
      </c>
      <c r="J39" s="44">
        <f t="shared" si="11"/>
        <v>5728.2872584365086</v>
      </c>
      <c r="K39" s="45">
        <f t="shared" si="12"/>
        <v>6151.4347159636091</v>
      </c>
      <c r="L39" s="46">
        <f t="shared" si="13"/>
        <v>5324.5981319412413</v>
      </c>
      <c r="M39" s="44">
        <f t="shared" si="14"/>
        <v>7274.9248182143665</v>
      </c>
      <c r="N39" s="45">
        <f t="shared" si="15"/>
        <v>9227.1520739454136</v>
      </c>
      <c r="O39" s="46">
        <f t="shared" si="16"/>
        <v>10649.196263882483</v>
      </c>
      <c r="P39" s="40"/>
      <c r="Q39" s="40"/>
      <c r="R39" s="40"/>
    </row>
    <row r="40" spans="1:18">
      <c r="A40" s="9">
        <v>32</v>
      </c>
      <c r="B40" s="5" t="s">
        <v>38</v>
      </c>
      <c r="C40" s="47">
        <v>2</v>
      </c>
      <c r="D40" s="57">
        <v>1.27</v>
      </c>
      <c r="E40" s="60">
        <v>1.5</v>
      </c>
      <c r="F40" s="59">
        <v>2</v>
      </c>
      <c r="G40" s="22">
        <f t="shared" si="2"/>
        <v>205769.932886553</v>
      </c>
      <c r="H40" s="22">
        <f t="shared" si="3"/>
        <v>223917.34985667202</v>
      </c>
      <c r="I40" s="22">
        <f t="shared" si="4"/>
        <v>199423.94870163928</v>
      </c>
      <c r="J40" s="44">
        <f t="shared" si="11"/>
        <v>5946.5350029829397</v>
      </c>
      <c r="K40" s="45">
        <f t="shared" si="12"/>
        <v>6428.2492781819719</v>
      </c>
      <c r="L40" s="46">
        <f t="shared" si="13"/>
        <v>5644.0740198577159</v>
      </c>
      <c r="M40" s="44">
        <f t="shared" si="14"/>
        <v>7552.0994537883334</v>
      </c>
      <c r="N40" s="45">
        <f t="shared" si="15"/>
        <v>9642.3739172729584</v>
      </c>
      <c r="O40" s="46">
        <f t="shared" si="16"/>
        <v>11288.148039715432</v>
      </c>
      <c r="P40" s="40"/>
      <c r="Q40" s="40"/>
      <c r="R40" s="40"/>
    </row>
    <row r="41" spans="1:18">
      <c r="A41" s="9">
        <v>33</v>
      </c>
      <c r="B41" s="5">
        <v>44227</v>
      </c>
      <c r="C41" s="47">
        <v>1</v>
      </c>
      <c r="D41" s="57">
        <v>1.27</v>
      </c>
      <c r="E41" s="60">
        <v>1.5</v>
      </c>
      <c r="F41" s="80">
        <v>2</v>
      </c>
      <c r="G41" s="22">
        <f t="shared" si="2"/>
        <v>213609.76732953067</v>
      </c>
      <c r="H41" s="22">
        <f t="shared" si="3"/>
        <v>233993.63060022227</v>
      </c>
      <c r="I41" s="22">
        <f t="shared" si="4"/>
        <v>211389.38562373765</v>
      </c>
      <c r="J41" s="44">
        <f t="shared" si="11"/>
        <v>6173.0979865965901</v>
      </c>
      <c r="K41" s="45">
        <f t="shared" si="12"/>
        <v>6717.5204957001606</v>
      </c>
      <c r="L41" s="46">
        <f t="shared" si="13"/>
        <v>5982.7184610491786</v>
      </c>
      <c r="M41" s="44">
        <f t="shared" si="14"/>
        <v>7839.8344429776698</v>
      </c>
      <c r="N41" s="45">
        <f t="shared" si="15"/>
        <v>10076.28074355024</v>
      </c>
      <c r="O41" s="46">
        <f t="shared" si="16"/>
        <v>11965.436922098357</v>
      </c>
      <c r="P41" s="40"/>
      <c r="Q41" s="40"/>
      <c r="R41" s="40"/>
    </row>
    <row r="42" spans="1:18">
      <c r="A42" s="9">
        <v>34</v>
      </c>
      <c r="B42" s="5">
        <v>44252</v>
      </c>
      <c r="C42" s="47">
        <v>1</v>
      </c>
      <c r="D42" s="57">
        <v>1.27</v>
      </c>
      <c r="E42" s="60">
        <v>1.5</v>
      </c>
      <c r="F42" s="80">
        <v>2</v>
      </c>
      <c r="G42" s="22">
        <f t="shared" si="2"/>
        <v>221748.29946478578</v>
      </c>
      <c r="H42" s="22">
        <f t="shared" si="3"/>
        <v>244523.34397723226</v>
      </c>
      <c r="I42" s="22">
        <f t="shared" si="4"/>
        <v>224072.7487611619</v>
      </c>
      <c r="J42" s="44">
        <f t="shared" si="11"/>
        <v>6408.2930198859203</v>
      </c>
      <c r="K42" s="45">
        <f t="shared" si="12"/>
        <v>7019.8089180066681</v>
      </c>
      <c r="L42" s="46">
        <f t="shared" si="13"/>
        <v>6341.6815687121289</v>
      </c>
      <c r="M42" s="44">
        <f>IF(D42="","",J42*D42)</f>
        <v>8138.5321352551191</v>
      </c>
      <c r="N42" s="45">
        <f t="shared" si="15"/>
        <v>10529.713377010003</v>
      </c>
      <c r="O42" s="46">
        <f t="shared" si="16"/>
        <v>12683.363137424258</v>
      </c>
      <c r="P42" s="40"/>
      <c r="Q42" s="40"/>
      <c r="R42" s="40"/>
    </row>
    <row r="43" spans="1:18">
      <c r="A43" s="3">
        <v>35</v>
      </c>
      <c r="B43" s="5">
        <v>44279</v>
      </c>
      <c r="C43" s="47">
        <v>1</v>
      </c>
      <c r="D43" s="57">
        <v>1.27</v>
      </c>
      <c r="E43" s="60">
        <v>1.27</v>
      </c>
      <c r="F43" s="59">
        <v>2</v>
      </c>
      <c r="G43" s="22">
        <f>IF(D43="","",G42+M43)</f>
        <v>230196.90967439412</v>
      </c>
      <c r="H43" s="22">
        <f t="shared" ref="H43:I43" si="17">IF(E43="","",H42+N43)</f>
        <v>253839.68338276481</v>
      </c>
      <c r="I43" s="22">
        <f t="shared" si="17"/>
        <v>237517.11368683161</v>
      </c>
      <c r="J43" s="44">
        <f t="shared" si="11"/>
        <v>6652.4489839435737</v>
      </c>
      <c r="K43" s="45">
        <f t="shared" si="12"/>
        <v>7335.7003193169676</v>
      </c>
      <c r="L43" s="46">
        <f t="shared" si="13"/>
        <v>6722.1824628348568</v>
      </c>
      <c r="M43" s="44">
        <f t="shared" si="14"/>
        <v>8448.6102096083396</v>
      </c>
      <c r="N43" s="45">
        <f t="shared" si="15"/>
        <v>9316.3394055325498</v>
      </c>
      <c r="O43" s="46">
        <f t="shared" si="16"/>
        <v>13444.364925669714</v>
      </c>
    </row>
    <row r="44" spans="1:18">
      <c r="A44" s="9">
        <v>36</v>
      </c>
      <c r="B44" s="5">
        <v>44292</v>
      </c>
      <c r="C44" s="47">
        <v>2</v>
      </c>
      <c r="D44" s="57">
        <v>1.27</v>
      </c>
      <c r="E44" s="60">
        <v>-1</v>
      </c>
      <c r="F44" s="59">
        <v>-1</v>
      </c>
      <c r="G44" s="22">
        <f t="shared" ref="G44:G58" si="18">IF(D44="","",G43+M44)</f>
        <v>238967.41193298853</v>
      </c>
      <c r="H44" s="22">
        <f t="shared" ref="H44:H58" si="19">IF(E44="","",H43+N44)</f>
        <v>246224.49288128185</v>
      </c>
      <c r="I44" s="22">
        <f t="shared" ref="I44:I58" si="20">IF(F44="","",I43+O44)</f>
        <v>230391.60027622667</v>
      </c>
      <c r="J44" s="44">
        <f>IF(G43="","",G43*0.03)</f>
        <v>6905.907290231823</v>
      </c>
      <c r="K44" s="45">
        <f t="shared" si="12"/>
        <v>7615.1905014829435</v>
      </c>
      <c r="L44" s="46">
        <f t="shared" si="13"/>
        <v>7125.5134106049481</v>
      </c>
      <c r="M44" s="44">
        <f>IF(D44="","",J44*D44)</f>
        <v>8770.5022585944153</v>
      </c>
      <c r="N44" s="45">
        <f t="shared" si="15"/>
        <v>-7615.1905014829435</v>
      </c>
      <c r="O44" s="46">
        <f t="shared" si="16"/>
        <v>-7125.5134106049481</v>
      </c>
    </row>
    <row r="45" spans="1:18">
      <c r="A45" s="9">
        <v>37</v>
      </c>
      <c r="B45" s="5">
        <v>44311</v>
      </c>
      <c r="C45" s="47">
        <v>1</v>
      </c>
      <c r="D45" s="57">
        <v>1.27</v>
      </c>
      <c r="E45" s="58">
        <v>1.5</v>
      </c>
      <c r="F45" s="59">
        <v>2</v>
      </c>
      <c r="G45" s="22">
        <f t="shared" si="18"/>
        <v>248072.07032763539</v>
      </c>
      <c r="H45" s="22">
        <f t="shared" si="19"/>
        <v>257304.59506093955</v>
      </c>
      <c r="I45" s="22">
        <f t="shared" si="20"/>
        <v>244215.09629280027</v>
      </c>
      <c r="J45" s="44">
        <f t="shared" si="11"/>
        <v>7169.0223579896556</v>
      </c>
      <c r="K45" s="45">
        <f t="shared" si="12"/>
        <v>7386.7347864384556</v>
      </c>
      <c r="L45" s="46">
        <f t="shared" si="13"/>
        <v>6911.7480082867996</v>
      </c>
      <c r="M45" s="44">
        <f t="shared" si="14"/>
        <v>9104.6583946468636</v>
      </c>
      <c r="N45" s="45">
        <f t="shared" si="15"/>
        <v>11080.102179657682</v>
      </c>
      <c r="O45" s="46">
        <f t="shared" si="16"/>
        <v>13823.496016573599</v>
      </c>
    </row>
    <row r="46" spans="1:18">
      <c r="A46" s="9">
        <v>38</v>
      </c>
      <c r="B46" s="5">
        <v>44396</v>
      </c>
      <c r="C46" s="47">
        <v>2</v>
      </c>
      <c r="D46" s="57">
        <v>-1</v>
      </c>
      <c r="E46" s="58">
        <v>-1</v>
      </c>
      <c r="F46" s="59">
        <v>-1</v>
      </c>
      <c r="G46" s="22">
        <f t="shared" si="18"/>
        <v>240629.90821780634</v>
      </c>
      <c r="H46" s="22">
        <f t="shared" si="19"/>
        <v>249585.45720911137</v>
      </c>
      <c r="I46" s="22">
        <f t="shared" si="20"/>
        <v>236888.64340401627</v>
      </c>
      <c r="J46" s="44">
        <f t="shared" si="11"/>
        <v>7442.1621098290616</v>
      </c>
      <c r="K46" s="45">
        <f t="shared" si="12"/>
        <v>7719.1378518281863</v>
      </c>
      <c r="L46" s="46">
        <f t="shared" si="13"/>
        <v>7326.4528887840079</v>
      </c>
      <c r="M46" s="44">
        <f t="shared" si="14"/>
        <v>-7442.1621098290616</v>
      </c>
      <c r="N46" s="45">
        <f t="shared" si="15"/>
        <v>-7719.1378518281863</v>
      </c>
      <c r="O46" s="46">
        <f t="shared" si="16"/>
        <v>-7326.4528887840079</v>
      </c>
    </row>
    <row r="47" spans="1:18">
      <c r="A47" s="9">
        <v>39</v>
      </c>
      <c r="B47" s="5">
        <v>44398</v>
      </c>
      <c r="C47" s="47">
        <v>1</v>
      </c>
      <c r="D47" s="57">
        <v>1.27</v>
      </c>
      <c r="E47" s="58">
        <v>1.5</v>
      </c>
      <c r="F47" s="59">
        <v>2</v>
      </c>
      <c r="G47" s="22">
        <f t="shared" si="18"/>
        <v>249797.90772090477</v>
      </c>
      <c r="H47" s="22">
        <f t="shared" si="19"/>
        <v>260816.80278352139</v>
      </c>
      <c r="I47" s="22">
        <f t="shared" si="20"/>
        <v>251101.96200825725</v>
      </c>
      <c r="J47" s="44">
        <f t="shared" si="11"/>
        <v>7218.8972465341903</v>
      </c>
      <c r="K47" s="45">
        <f t="shared" si="12"/>
        <v>7487.563716273341</v>
      </c>
      <c r="L47" s="46">
        <f t="shared" si="13"/>
        <v>7106.6593021204881</v>
      </c>
      <c r="M47" s="44">
        <f t="shared" si="14"/>
        <v>9167.999503098421</v>
      </c>
      <c r="N47" s="45">
        <f t="shared" si="15"/>
        <v>11231.345574410012</v>
      </c>
      <c r="O47" s="46">
        <f t="shared" si="16"/>
        <v>14213.318604240976</v>
      </c>
    </row>
    <row r="48" spans="1:18">
      <c r="A48" s="9">
        <v>40</v>
      </c>
      <c r="B48" s="5">
        <v>44404</v>
      </c>
      <c r="C48" s="47">
        <v>2</v>
      </c>
      <c r="D48" s="57">
        <v>1.27</v>
      </c>
      <c r="E48" s="58">
        <v>1.5</v>
      </c>
      <c r="F48" s="59">
        <v>2</v>
      </c>
      <c r="G48" s="22">
        <f t="shared" si="18"/>
        <v>259315.20800507124</v>
      </c>
      <c r="H48" s="22">
        <f t="shared" si="19"/>
        <v>272553.55890877987</v>
      </c>
      <c r="I48" s="22">
        <f t="shared" si="20"/>
        <v>266168.07972875267</v>
      </c>
      <c r="J48" s="44">
        <f t="shared" si="11"/>
        <v>7493.9372316271429</v>
      </c>
      <c r="K48" s="45">
        <f t="shared" si="12"/>
        <v>7824.5040835056416</v>
      </c>
      <c r="L48" s="46">
        <f t="shared" si="13"/>
        <v>7533.0588602477173</v>
      </c>
      <c r="M48" s="44">
        <f t="shared" si="14"/>
        <v>9517.3002841664711</v>
      </c>
      <c r="N48" s="45">
        <f t="shared" si="15"/>
        <v>11736.756125258462</v>
      </c>
      <c r="O48" s="46">
        <f t="shared" si="16"/>
        <v>15066.117720495435</v>
      </c>
    </row>
    <row r="49" spans="1:15">
      <c r="A49" s="9">
        <v>41</v>
      </c>
      <c r="B49" s="5">
        <v>44414</v>
      </c>
      <c r="C49" s="47">
        <v>1</v>
      </c>
      <c r="D49" s="57">
        <v>1.27</v>
      </c>
      <c r="E49" s="58">
        <v>1.5</v>
      </c>
      <c r="F49" s="59">
        <v>-1</v>
      </c>
      <c r="G49" s="22">
        <f t="shared" si="18"/>
        <v>269195.11743006448</v>
      </c>
      <c r="H49" s="22">
        <f t="shared" si="19"/>
        <v>284818.46905967494</v>
      </c>
      <c r="I49" s="22">
        <f t="shared" si="20"/>
        <v>258183.03733689009</v>
      </c>
      <c r="J49" s="44">
        <f t="shared" si="11"/>
        <v>7779.4562401521371</v>
      </c>
      <c r="K49" s="45">
        <f t="shared" si="12"/>
        <v>8176.6067672633963</v>
      </c>
      <c r="L49" s="46">
        <f t="shared" si="13"/>
        <v>7985.0423918625793</v>
      </c>
      <c r="M49" s="44">
        <f t="shared" si="14"/>
        <v>9879.909424993215</v>
      </c>
      <c r="N49" s="45">
        <f t="shared" si="15"/>
        <v>12264.910150895095</v>
      </c>
      <c r="O49" s="46">
        <f t="shared" si="16"/>
        <v>-7985.0423918625793</v>
      </c>
    </row>
    <row r="50" spans="1:15">
      <c r="A50" s="9">
        <v>42</v>
      </c>
      <c r="B50" s="5">
        <v>44420</v>
      </c>
      <c r="C50" s="47">
        <v>2</v>
      </c>
      <c r="D50" s="57">
        <v>1.27</v>
      </c>
      <c r="E50" s="58">
        <v>1.5</v>
      </c>
      <c r="F50" s="59">
        <v>2</v>
      </c>
      <c r="G50" s="22">
        <f t="shared" si="18"/>
        <v>279451.45140414994</v>
      </c>
      <c r="H50" s="22">
        <f t="shared" si="19"/>
        <v>297635.30016736034</v>
      </c>
      <c r="I50" s="22">
        <f t="shared" si="20"/>
        <v>273674.01957710349</v>
      </c>
      <c r="J50" s="44">
        <f t="shared" si="11"/>
        <v>8075.8535229019344</v>
      </c>
      <c r="K50" s="45">
        <f t="shared" si="12"/>
        <v>8544.5540717902477</v>
      </c>
      <c r="L50" s="46">
        <f t="shared" si="13"/>
        <v>7745.4911201067025</v>
      </c>
      <c r="M50" s="44">
        <f t="shared" si="14"/>
        <v>10256.333974085457</v>
      </c>
      <c r="N50" s="45">
        <f t="shared" si="15"/>
        <v>12816.831107685372</v>
      </c>
      <c r="O50" s="46">
        <f t="shared" si="16"/>
        <v>15490.982240213405</v>
      </c>
    </row>
    <row r="51" spans="1:15">
      <c r="A51" s="9">
        <v>43</v>
      </c>
      <c r="B51" s="5">
        <v>44456</v>
      </c>
      <c r="C51" s="47">
        <v>2</v>
      </c>
      <c r="D51" s="57">
        <v>1.27</v>
      </c>
      <c r="E51" s="58">
        <v>1.5</v>
      </c>
      <c r="F51" s="80">
        <v>-1</v>
      </c>
      <c r="G51" s="22">
        <f t="shared" si="18"/>
        <v>290098.55170264805</v>
      </c>
      <c r="H51" s="22">
        <f t="shared" si="19"/>
        <v>311028.88867489155</v>
      </c>
      <c r="I51" s="22">
        <f t="shared" si="20"/>
        <v>265463.79898979038</v>
      </c>
      <c r="J51" s="44">
        <f t="shared" si="11"/>
        <v>8383.5435421244983</v>
      </c>
      <c r="K51" s="45">
        <f t="shared" si="12"/>
        <v>8929.0590050208102</v>
      </c>
      <c r="L51" s="46">
        <f t="shared" si="13"/>
        <v>8210.2205873131043</v>
      </c>
      <c r="M51" s="44">
        <f t="shared" si="14"/>
        <v>10647.100298498113</v>
      </c>
      <c r="N51" s="45">
        <f t="shared" si="15"/>
        <v>13393.588507531214</v>
      </c>
      <c r="O51" s="46">
        <f t="shared" si="16"/>
        <v>-8210.2205873131043</v>
      </c>
    </row>
    <row r="52" spans="1:15">
      <c r="A52" s="9">
        <v>44</v>
      </c>
      <c r="B52" s="5">
        <v>44459</v>
      </c>
      <c r="C52" s="47">
        <v>1</v>
      </c>
      <c r="D52" s="57">
        <v>1.27</v>
      </c>
      <c r="E52" s="58">
        <v>1.5</v>
      </c>
      <c r="F52" s="59">
        <v>2</v>
      </c>
      <c r="G52" s="22">
        <f t="shared" si="18"/>
        <v>301151.30652251892</v>
      </c>
      <c r="H52" s="22">
        <f t="shared" si="19"/>
        <v>325025.18866526167</v>
      </c>
      <c r="I52" s="22">
        <f t="shared" si="20"/>
        <v>281391.62692917779</v>
      </c>
      <c r="J52" s="44">
        <f t="shared" si="11"/>
        <v>8702.9565510794419</v>
      </c>
      <c r="K52" s="45">
        <f t="shared" si="12"/>
        <v>9330.8666602467456</v>
      </c>
      <c r="L52" s="46">
        <f t="shared" si="13"/>
        <v>7963.9139696937109</v>
      </c>
      <c r="M52" s="44">
        <f t="shared" si="14"/>
        <v>11052.754819870892</v>
      </c>
      <c r="N52" s="45">
        <f t="shared" si="15"/>
        <v>13996.299990370118</v>
      </c>
      <c r="O52" s="46">
        <f t="shared" si="16"/>
        <v>15927.827939387422</v>
      </c>
    </row>
    <row r="53" spans="1:15">
      <c r="A53" s="9">
        <v>45</v>
      </c>
      <c r="B53" s="5">
        <v>44466</v>
      </c>
      <c r="C53" s="47">
        <v>1</v>
      </c>
      <c r="D53" s="57">
        <v>1.27</v>
      </c>
      <c r="E53" s="58">
        <v>1.5</v>
      </c>
      <c r="F53" s="59">
        <v>2</v>
      </c>
      <c r="G53" s="22">
        <f t="shared" si="18"/>
        <v>312625.17130102689</v>
      </c>
      <c r="H53" s="22">
        <f t="shared" si="19"/>
        <v>339651.32215519843</v>
      </c>
      <c r="I53" s="22">
        <f t="shared" si="20"/>
        <v>298275.12454492843</v>
      </c>
      <c r="J53" s="44">
        <f t="shared" si="11"/>
        <v>9034.5391956755666</v>
      </c>
      <c r="K53" s="45">
        <f t="shared" si="12"/>
        <v>9750.7556599578493</v>
      </c>
      <c r="L53" s="46">
        <f t="shared" si="13"/>
        <v>8441.748807875334</v>
      </c>
      <c r="M53" s="44">
        <f t="shared" si="14"/>
        <v>11473.86477850797</v>
      </c>
      <c r="N53" s="45">
        <f t="shared" si="15"/>
        <v>14626.133489936774</v>
      </c>
      <c r="O53" s="46">
        <f t="shared" si="16"/>
        <v>16883.497615750668</v>
      </c>
    </row>
    <row r="54" spans="1:15">
      <c r="A54" s="9">
        <v>46</v>
      </c>
      <c r="B54" s="5">
        <v>44477</v>
      </c>
      <c r="C54" s="47">
        <v>1</v>
      </c>
      <c r="D54" s="57">
        <v>1.27</v>
      </c>
      <c r="E54" s="58">
        <v>1.5</v>
      </c>
      <c r="F54" s="59">
        <v>2</v>
      </c>
      <c r="G54" s="22">
        <f t="shared" si="18"/>
        <v>324536.19032759604</v>
      </c>
      <c r="H54" s="22">
        <f t="shared" si="19"/>
        <v>354935.63165218238</v>
      </c>
      <c r="I54" s="22">
        <f t="shared" si="20"/>
        <v>316171.63201762416</v>
      </c>
      <c r="J54" s="44">
        <f t="shared" si="11"/>
        <v>9378.7551390308054</v>
      </c>
      <c r="K54" s="45">
        <f t="shared" si="12"/>
        <v>10189.539664655953</v>
      </c>
      <c r="L54" s="46">
        <f t="shared" si="13"/>
        <v>8948.2537363478532</v>
      </c>
      <c r="M54" s="44">
        <f t="shared" si="14"/>
        <v>11911.019026569124</v>
      </c>
      <c r="N54" s="45">
        <f t="shared" si="15"/>
        <v>15284.309496983929</v>
      </c>
      <c r="O54" s="46">
        <f t="shared" si="16"/>
        <v>17896.507472695706</v>
      </c>
    </row>
    <row r="55" spans="1:15">
      <c r="A55" s="9">
        <v>47</v>
      </c>
      <c r="B55" s="5">
        <v>44490</v>
      </c>
      <c r="C55" s="47">
        <v>2</v>
      </c>
      <c r="D55" s="57">
        <v>-1</v>
      </c>
      <c r="E55" s="58">
        <v>-1</v>
      </c>
      <c r="F55" s="59">
        <v>-1</v>
      </c>
      <c r="G55" s="22">
        <f t="shared" si="18"/>
        <v>314800.10461776814</v>
      </c>
      <c r="H55" s="22">
        <f t="shared" si="19"/>
        <v>344287.56270261691</v>
      </c>
      <c r="I55" s="22">
        <f t="shared" si="20"/>
        <v>306686.48305709544</v>
      </c>
      <c r="J55" s="44">
        <f t="shared" si="11"/>
        <v>9736.0857098278811</v>
      </c>
      <c r="K55" s="45">
        <f t="shared" si="12"/>
        <v>10648.068949565471</v>
      </c>
      <c r="L55" s="46">
        <f t="shared" si="13"/>
        <v>9485.1489605287243</v>
      </c>
      <c r="M55" s="44">
        <f t="shared" si="14"/>
        <v>-9736.0857098278811</v>
      </c>
      <c r="N55" s="45">
        <f t="shared" si="15"/>
        <v>-10648.068949565471</v>
      </c>
      <c r="O55" s="46">
        <f t="shared" si="16"/>
        <v>-9485.1489605287243</v>
      </c>
    </row>
    <row r="56" spans="1:15">
      <c r="A56" s="9">
        <v>48</v>
      </c>
      <c r="B56" s="5">
        <v>44533</v>
      </c>
      <c r="C56" s="47">
        <v>1</v>
      </c>
      <c r="D56" s="57">
        <v>1.27</v>
      </c>
      <c r="E56" s="58">
        <v>1.5</v>
      </c>
      <c r="F56" s="59">
        <v>2</v>
      </c>
      <c r="G56" s="22">
        <f t="shared" si="18"/>
        <v>326793.98860370513</v>
      </c>
      <c r="H56" s="22">
        <f t="shared" si="19"/>
        <v>359780.50302423467</v>
      </c>
      <c r="I56" s="22">
        <f t="shared" si="20"/>
        <v>325087.67204052117</v>
      </c>
      <c r="J56" s="44">
        <f t="shared" si="11"/>
        <v>9444.003138533044</v>
      </c>
      <c r="K56" s="45">
        <f t="shared" si="12"/>
        <v>10328.626881078508</v>
      </c>
      <c r="L56" s="46">
        <f t="shared" si="13"/>
        <v>9200.5944917128636</v>
      </c>
      <c r="M56" s="44">
        <f t="shared" si="14"/>
        <v>11993.883985936965</v>
      </c>
      <c r="N56" s="45">
        <f t="shared" si="15"/>
        <v>15492.940321617762</v>
      </c>
      <c r="O56" s="46">
        <f t="shared" si="16"/>
        <v>18401.188983425727</v>
      </c>
    </row>
    <row r="57" spans="1:15">
      <c r="A57" s="9">
        <v>49</v>
      </c>
      <c r="B57" s="5">
        <v>44529</v>
      </c>
      <c r="C57" s="47">
        <v>1</v>
      </c>
      <c r="D57" s="57">
        <v>1.27</v>
      </c>
      <c r="E57" s="58">
        <v>1.5</v>
      </c>
      <c r="F57" s="59">
        <v>2</v>
      </c>
      <c r="G57" s="22">
        <f t="shared" si="18"/>
        <v>339244.83956950629</v>
      </c>
      <c r="H57" s="22">
        <f t="shared" si="19"/>
        <v>375970.62566032523</v>
      </c>
      <c r="I57" s="22">
        <f t="shared" si="20"/>
        <v>344592.93236295244</v>
      </c>
      <c r="J57" s="44">
        <f t="shared" si="11"/>
        <v>9803.8196581111533</v>
      </c>
      <c r="K57" s="45">
        <f t="shared" si="12"/>
        <v>10793.41509072704</v>
      </c>
      <c r="L57" s="46">
        <f t="shared" si="13"/>
        <v>9752.6301612156349</v>
      </c>
      <c r="M57" s="44">
        <f t="shared" si="14"/>
        <v>12450.850965801164</v>
      </c>
      <c r="N57" s="45">
        <f t="shared" si="15"/>
        <v>16190.12263609056</v>
      </c>
      <c r="O57" s="46">
        <f t="shared" si="16"/>
        <v>19505.26032243127</v>
      </c>
    </row>
    <row r="58" spans="1:15" ht="19" thickBot="1">
      <c r="A58" s="9">
        <v>50</v>
      </c>
      <c r="B58" s="6">
        <v>44208</v>
      </c>
      <c r="C58" s="51">
        <v>2</v>
      </c>
      <c r="D58" s="61">
        <v>1.27</v>
      </c>
      <c r="E58" s="62">
        <v>1.27</v>
      </c>
      <c r="F58" s="63">
        <v>2</v>
      </c>
      <c r="G58" s="22">
        <f t="shared" si="18"/>
        <v>352170.06795710447</v>
      </c>
      <c r="H58" s="22">
        <f t="shared" si="19"/>
        <v>390295.10649798362</v>
      </c>
      <c r="I58" s="22">
        <f t="shared" si="20"/>
        <v>365268.50830472959</v>
      </c>
      <c r="J58" s="44">
        <f t="shared" si="11"/>
        <v>10177.345187085188</v>
      </c>
      <c r="K58" s="45">
        <f t="shared" si="12"/>
        <v>11279.118769809756</v>
      </c>
      <c r="L58" s="46">
        <f t="shared" si="13"/>
        <v>10337.787970888572</v>
      </c>
      <c r="M58" s="44">
        <f t="shared" si="14"/>
        <v>12925.228387598188</v>
      </c>
      <c r="N58" s="45">
        <f t="shared" si="15"/>
        <v>14324.480837658391</v>
      </c>
      <c r="O58" s="46">
        <f t="shared" si="16"/>
        <v>20675.575941777144</v>
      </c>
    </row>
    <row r="59" spans="1:15" ht="19" thickBot="1">
      <c r="A59" s="9"/>
      <c r="B59" s="94" t="s">
        <v>5</v>
      </c>
      <c r="C59" s="95"/>
      <c r="D59" s="7">
        <f>COUNTIF(D9:D58,1.27)</f>
        <v>41</v>
      </c>
      <c r="E59" s="7">
        <f>COUNTIF(E9:E58,1.5)</f>
        <v>36</v>
      </c>
      <c r="F59" s="8">
        <f>COUNTIF(F9:F58,2)</f>
        <v>31</v>
      </c>
      <c r="G59" s="70">
        <f>M59+G8</f>
        <v>352170.06795710447</v>
      </c>
      <c r="H59" s="71">
        <f>N59+H8</f>
        <v>390295.10649798345</v>
      </c>
      <c r="I59" s="72">
        <f>O59+I8</f>
        <v>365268.50830472959</v>
      </c>
      <c r="J59" s="67" t="s">
        <v>32</v>
      </c>
      <c r="K59" s="68">
        <f>B58-B9</f>
        <v>729</v>
      </c>
      <c r="L59" s="69" t="s">
        <v>33</v>
      </c>
      <c r="M59" s="81">
        <f>SUM(M9:M58)</f>
        <v>252170.06795710447</v>
      </c>
      <c r="N59" s="82">
        <f>SUM(N9:N58)</f>
        <v>290295.10649798345</v>
      </c>
      <c r="O59" s="83">
        <f>SUM(O9:O58)</f>
        <v>265268.50830472959</v>
      </c>
    </row>
    <row r="60" spans="1:15" ht="19" thickBot="1">
      <c r="A60" s="9"/>
      <c r="B60" s="88" t="s">
        <v>6</v>
      </c>
      <c r="C60" s="89"/>
      <c r="D60" s="7">
        <f>COUNTIF(D9:D58,-1)</f>
        <v>9</v>
      </c>
      <c r="E60" s="7">
        <f>COUNTIF(E9:E58,-1)</f>
        <v>11</v>
      </c>
      <c r="F60" s="8">
        <f>COUNTIF(F9:F58,-1)</f>
        <v>18</v>
      </c>
      <c r="G60" s="86" t="s">
        <v>31</v>
      </c>
      <c r="H60" s="87"/>
      <c r="I60" s="93"/>
      <c r="J60" s="86" t="s">
        <v>34</v>
      </c>
      <c r="K60" s="87"/>
      <c r="L60" s="93"/>
      <c r="M60" s="9"/>
      <c r="N60" s="3"/>
      <c r="O60" s="4"/>
    </row>
    <row r="61" spans="1:15" ht="19" thickBot="1">
      <c r="A61" s="9"/>
      <c r="B61" s="88" t="s">
        <v>36</v>
      </c>
      <c r="C61" s="89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3.5217006795710448</v>
      </c>
      <c r="H61" s="77">
        <f t="shared" ref="H61" si="21">H59/H8</f>
        <v>3.9029510649798347</v>
      </c>
      <c r="I61" s="78">
        <f>I59/I8</f>
        <v>3.6526850830472961</v>
      </c>
      <c r="J61" s="65">
        <f>(G61-100%)*30/K59</f>
        <v>0.10377369051732695</v>
      </c>
      <c r="K61" s="65">
        <f>(H61-100%)*30/K59</f>
        <v>0.11946300678929361</v>
      </c>
      <c r="L61" s="66">
        <f>(I61-100%)*30/K59</f>
        <v>0.10916399518713153</v>
      </c>
      <c r="M61" s="10"/>
      <c r="N61" s="2"/>
      <c r="O61" s="11"/>
    </row>
    <row r="62" spans="1:15" ht="19" thickBot="1">
      <c r="A62" s="3"/>
      <c r="B62" s="86" t="s">
        <v>4</v>
      </c>
      <c r="C62" s="87"/>
      <c r="D62" s="79">
        <f t="shared" ref="D62:E62" si="22">D59/(D59+D60+D61)</f>
        <v>0.82</v>
      </c>
      <c r="E62" s="74">
        <f t="shared" si="22"/>
        <v>0.76595744680851063</v>
      </c>
      <c r="F62" s="75">
        <f>F59/(F59+F60+F61)</f>
        <v>0.63265306122448983</v>
      </c>
    </row>
    <row r="64" spans="1:1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A2132"/>
  <sheetViews>
    <sheetView topLeftCell="A2110" zoomScale="80" zoomScaleNormal="80" workbookViewId="0">
      <selection activeCell="C2132" sqref="C2132"/>
    </sheetView>
  </sheetViews>
  <sheetFormatPr baseColWidth="10" defaultColWidth="8.1640625" defaultRowHeight="15"/>
  <cols>
    <col min="1" max="1" width="6.6640625" style="53" customWidth="1"/>
    <col min="2" max="2" width="7.1640625" style="52" customWidth="1"/>
    <col min="3" max="256" width="8.1640625" style="52"/>
    <col min="257" max="257" width="6.6640625" style="52" customWidth="1"/>
    <col min="258" max="258" width="7.1640625" style="52" customWidth="1"/>
    <col min="259" max="512" width="8.1640625" style="52"/>
    <col min="513" max="513" width="6.6640625" style="52" customWidth="1"/>
    <col min="514" max="514" width="7.1640625" style="52" customWidth="1"/>
    <col min="515" max="768" width="8.1640625" style="52"/>
    <col min="769" max="769" width="6.6640625" style="52" customWidth="1"/>
    <col min="770" max="770" width="7.1640625" style="52" customWidth="1"/>
    <col min="771" max="1024" width="8.1640625" style="52"/>
    <col min="1025" max="1025" width="6.6640625" style="52" customWidth="1"/>
    <col min="1026" max="1026" width="7.1640625" style="52" customWidth="1"/>
    <col min="1027" max="1280" width="8.1640625" style="52"/>
    <col min="1281" max="1281" width="6.6640625" style="52" customWidth="1"/>
    <col min="1282" max="1282" width="7.1640625" style="52" customWidth="1"/>
    <col min="1283" max="1536" width="8.1640625" style="52"/>
    <col min="1537" max="1537" width="6.6640625" style="52" customWidth="1"/>
    <col min="1538" max="1538" width="7.1640625" style="52" customWidth="1"/>
    <col min="1539" max="1792" width="8.1640625" style="52"/>
    <col min="1793" max="1793" width="6.6640625" style="52" customWidth="1"/>
    <col min="1794" max="1794" width="7.1640625" style="52" customWidth="1"/>
    <col min="1795" max="2048" width="8.1640625" style="52"/>
    <col min="2049" max="2049" width="6.6640625" style="52" customWidth="1"/>
    <col min="2050" max="2050" width="7.1640625" style="52" customWidth="1"/>
    <col min="2051" max="2304" width="8.1640625" style="52"/>
    <col min="2305" max="2305" width="6.6640625" style="52" customWidth="1"/>
    <col min="2306" max="2306" width="7.1640625" style="52" customWidth="1"/>
    <col min="2307" max="2560" width="8.1640625" style="52"/>
    <col min="2561" max="2561" width="6.6640625" style="52" customWidth="1"/>
    <col min="2562" max="2562" width="7.1640625" style="52" customWidth="1"/>
    <col min="2563" max="2816" width="8.1640625" style="52"/>
    <col min="2817" max="2817" width="6.6640625" style="52" customWidth="1"/>
    <col min="2818" max="2818" width="7.1640625" style="52" customWidth="1"/>
    <col min="2819" max="3072" width="8.1640625" style="52"/>
    <col min="3073" max="3073" width="6.6640625" style="52" customWidth="1"/>
    <col min="3074" max="3074" width="7.1640625" style="52" customWidth="1"/>
    <col min="3075" max="3328" width="8.1640625" style="52"/>
    <col min="3329" max="3329" width="6.6640625" style="52" customWidth="1"/>
    <col min="3330" max="3330" width="7.1640625" style="52" customWidth="1"/>
    <col min="3331" max="3584" width="8.1640625" style="52"/>
    <col min="3585" max="3585" width="6.6640625" style="52" customWidth="1"/>
    <col min="3586" max="3586" width="7.1640625" style="52" customWidth="1"/>
    <col min="3587" max="3840" width="8.1640625" style="52"/>
    <col min="3841" max="3841" width="6.6640625" style="52" customWidth="1"/>
    <col min="3842" max="3842" width="7.1640625" style="52" customWidth="1"/>
    <col min="3843" max="4096" width="8.1640625" style="52"/>
    <col min="4097" max="4097" width="6.6640625" style="52" customWidth="1"/>
    <col min="4098" max="4098" width="7.1640625" style="52" customWidth="1"/>
    <col min="4099" max="4352" width="8.1640625" style="52"/>
    <col min="4353" max="4353" width="6.6640625" style="52" customWidth="1"/>
    <col min="4354" max="4354" width="7.1640625" style="52" customWidth="1"/>
    <col min="4355" max="4608" width="8.1640625" style="52"/>
    <col min="4609" max="4609" width="6.6640625" style="52" customWidth="1"/>
    <col min="4610" max="4610" width="7.1640625" style="52" customWidth="1"/>
    <col min="4611" max="4864" width="8.1640625" style="52"/>
    <col min="4865" max="4865" width="6.6640625" style="52" customWidth="1"/>
    <col min="4866" max="4866" width="7.1640625" style="52" customWidth="1"/>
    <col min="4867" max="5120" width="8.1640625" style="52"/>
    <col min="5121" max="5121" width="6.6640625" style="52" customWidth="1"/>
    <col min="5122" max="5122" width="7.1640625" style="52" customWidth="1"/>
    <col min="5123" max="5376" width="8.1640625" style="52"/>
    <col min="5377" max="5377" width="6.6640625" style="52" customWidth="1"/>
    <col min="5378" max="5378" width="7.1640625" style="52" customWidth="1"/>
    <col min="5379" max="5632" width="8.1640625" style="52"/>
    <col min="5633" max="5633" width="6.6640625" style="52" customWidth="1"/>
    <col min="5634" max="5634" width="7.1640625" style="52" customWidth="1"/>
    <col min="5635" max="5888" width="8.1640625" style="52"/>
    <col min="5889" max="5889" width="6.6640625" style="52" customWidth="1"/>
    <col min="5890" max="5890" width="7.1640625" style="52" customWidth="1"/>
    <col min="5891" max="6144" width="8.1640625" style="52"/>
    <col min="6145" max="6145" width="6.6640625" style="52" customWidth="1"/>
    <col min="6146" max="6146" width="7.1640625" style="52" customWidth="1"/>
    <col min="6147" max="6400" width="8.1640625" style="52"/>
    <col min="6401" max="6401" width="6.6640625" style="52" customWidth="1"/>
    <col min="6402" max="6402" width="7.1640625" style="52" customWidth="1"/>
    <col min="6403" max="6656" width="8.1640625" style="52"/>
    <col min="6657" max="6657" width="6.6640625" style="52" customWidth="1"/>
    <col min="6658" max="6658" width="7.1640625" style="52" customWidth="1"/>
    <col min="6659" max="6912" width="8.1640625" style="52"/>
    <col min="6913" max="6913" width="6.6640625" style="52" customWidth="1"/>
    <col min="6914" max="6914" width="7.1640625" style="52" customWidth="1"/>
    <col min="6915" max="7168" width="8.1640625" style="52"/>
    <col min="7169" max="7169" width="6.6640625" style="52" customWidth="1"/>
    <col min="7170" max="7170" width="7.1640625" style="52" customWidth="1"/>
    <col min="7171" max="7424" width="8.1640625" style="52"/>
    <col min="7425" max="7425" width="6.6640625" style="52" customWidth="1"/>
    <col min="7426" max="7426" width="7.1640625" style="52" customWidth="1"/>
    <col min="7427" max="7680" width="8.1640625" style="52"/>
    <col min="7681" max="7681" width="6.6640625" style="52" customWidth="1"/>
    <col min="7682" max="7682" width="7.1640625" style="52" customWidth="1"/>
    <col min="7683" max="7936" width="8.1640625" style="52"/>
    <col min="7937" max="7937" width="6.6640625" style="52" customWidth="1"/>
    <col min="7938" max="7938" width="7.1640625" style="52" customWidth="1"/>
    <col min="7939" max="8192" width="8.1640625" style="52"/>
    <col min="8193" max="8193" width="6.6640625" style="52" customWidth="1"/>
    <col min="8194" max="8194" width="7.1640625" style="52" customWidth="1"/>
    <col min="8195" max="8448" width="8.1640625" style="52"/>
    <col min="8449" max="8449" width="6.6640625" style="52" customWidth="1"/>
    <col min="8450" max="8450" width="7.1640625" style="52" customWidth="1"/>
    <col min="8451" max="8704" width="8.1640625" style="52"/>
    <col min="8705" max="8705" width="6.6640625" style="52" customWidth="1"/>
    <col min="8706" max="8706" width="7.1640625" style="52" customWidth="1"/>
    <col min="8707" max="8960" width="8.1640625" style="52"/>
    <col min="8961" max="8961" width="6.6640625" style="52" customWidth="1"/>
    <col min="8962" max="8962" width="7.1640625" style="52" customWidth="1"/>
    <col min="8963" max="9216" width="8.1640625" style="52"/>
    <col min="9217" max="9217" width="6.6640625" style="52" customWidth="1"/>
    <col min="9218" max="9218" width="7.1640625" style="52" customWidth="1"/>
    <col min="9219" max="9472" width="8.1640625" style="52"/>
    <col min="9473" max="9473" width="6.6640625" style="52" customWidth="1"/>
    <col min="9474" max="9474" width="7.1640625" style="52" customWidth="1"/>
    <col min="9475" max="9728" width="8.1640625" style="52"/>
    <col min="9729" max="9729" width="6.6640625" style="52" customWidth="1"/>
    <col min="9730" max="9730" width="7.1640625" style="52" customWidth="1"/>
    <col min="9731" max="9984" width="8.1640625" style="52"/>
    <col min="9985" max="9985" width="6.6640625" style="52" customWidth="1"/>
    <col min="9986" max="9986" width="7.1640625" style="52" customWidth="1"/>
    <col min="9987" max="10240" width="8.1640625" style="52"/>
    <col min="10241" max="10241" width="6.6640625" style="52" customWidth="1"/>
    <col min="10242" max="10242" width="7.1640625" style="52" customWidth="1"/>
    <col min="10243" max="10496" width="8.1640625" style="52"/>
    <col min="10497" max="10497" width="6.6640625" style="52" customWidth="1"/>
    <col min="10498" max="10498" width="7.1640625" style="52" customWidth="1"/>
    <col min="10499" max="10752" width="8.1640625" style="52"/>
    <col min="10753" max="10753" width="6.6640625" style="52" customWidth="1"/>
    <col min="10754" max="10754" width="7.1640625" style="52" customWidth="1"/>
    <col min="10755" max="11008" width="8.1640625" style="52"/>
    <col min="11009" max="11009" width="6.6640625" style="52" customWidth="1"/>
    <col min="11010" max="11010" width="7.1640625" style="52" customWidth="1"/>
    <col min="11011" max="11264" width="8.1640625" style="52"/>
    <col min="11265" max="11265" width="6.6640625" style="52" customWidth="1"/>
    <col min="11266" max="11266" width="7.1640625" style="52" customWidth="1"/>
    <col min="11267" max="11520" width="8.1640625" style="52"/>
    <col min="11521" max="11521" width="6.6640625" style="52" customWidth="1"/>
    <col min="11522" max="11522" width="7.1640625" style="52" customWidth="1"/>
    <col min="11523" max="11776" width="8.1640625" style="52"/>
    <col min="11777" max="11777" width="6.6640625" style="52" customWidth="1"/>
    <col min="11778" max="11778" width="7.1640625" style="52" customWidth="1"/>
    <col min="11779" max="12032" width="8.1640625" style="52"/>
    <col min="12033" max="12033" width="6.6640625" style="52" customWidth="1"/>
    <col min="12034" max="12034" width="7.1640625" style="52" customWidth="1"/>
    <col min="12035" max="12288" width="8.1640625" style="52"/>
    <col min="12289" max="12289" width="6.6640625" style="52" customWidth="1"/>
    <col min="12290" max="12290" width="7.1640625" style="52" customWidth="1"/>
    <col min="12291" max="12544" width="8.1640625" style="52"/>
    <col min="12545" max="12545" width="6.6640625" style="52" customWidth="1"/>
    <col min="12546" max="12546" width="7.1640625" style="52" customWidth="1"/>
    <col min="12547" max="12800" width="8.1640625" style="52"/>
    <col min="12801" max="12801" width="6.6640625" style="52" customWidth="1"/>
    <col min="12802" max="12802" width="7.1640625" style="52" customWidth="1"/>
    <col min="12803" max="13056" width="8.1640625" style="52"/>
    <col min="13057" max="13057" width="6.6640625" style="52" customWidth="1"/>
    <col min="13058" max="13058" width="7.1640625" style="52" customWidth="1"/>
    <col min="13059" max="13312" width="8.1640625" style="52"/>
    <col min="13313" max="13313" width="6.6640625" style="52" customWidth="1"/>
    <col min="13314" max="13314" width="7.1640625" style="52" customWidth="1"/>
    <col min="13315" max="13568" width="8.1640625" style="52"/>
    <col min="13569" max="13569" width="6.6640625" style="52" customWidth="1"/>
    <col min="13570" max="13570" width="7.1640625" style="52" customWidth="1"/>
    <col min="13571" max="13824" width="8.1640625" style="52"/>
    <col min="13825" max="13825" width="6.6640625" style="52" customWidth="1"/>
    <col min="13826" max="13826" width="7.1640625" style="52" customWidth="1"/>
    <col min="13827" max="14080" width="8.1640625" style="52"/>
    <col min="14081" max="14081" width="6.6640625" style="52" customWidth="1"/>
    <col min="14082" max="14082" width="7.1640625" style="52" customWidth="1"/>
    <col min="14083" max="14336" width="8.1640625" style="52"/>
    <col min="14337" max="14337" width="6.6640625" style="52" customWidth="1"/>
    <col min="14338" max="14338" width="7.1640625" style="52" customWidth="1"/>
    <col min="14339" max="14592" width="8.1640625" style="52"/>
    <col min="14593" max="14593" width="6.6640625" style="52" customWidth="1"/>
    <col min="14594" max="14594" width="7.1640625" style="52" customWidth="1"/>
    <col min="14595" max="14848" width="8.1640625" style="52"/>
    <col min="14849" max="14849" width="6.6640625" style="52" customWidth="1"/>
    <col min="14850" max="14850" width="7.1640625" style="52" customWidth="1"/>
    <col min="14851" max="15104" width="8.1640625" style="52"/>
    <col min="15105" max="15105" width="6.6640625" style="52" customWidth="1"/>
    <col min="15106" max="15106" width="7.1640625" style="52" customWidth="1"/>
    <col min="15107" max="15360" width="8.1640625" style="52"/>
    <col min="15361" max="15361" width="6.6640625" style="52" customWidth="1"/>
    <col min="15362" max="15362" width="7.1640625" style="52" customWidth="1"/>
    <col min="15363" max="15616" width="8.1640625" style="52"/>
    <col min="15617" max="15617" width="6.6640625" style="52" customWidth="1"/>
    <col min="15618" max="15618" width="7.1640625" style="52" customWidth="1"/>
    <col min="15619" max="15872" width="8.1640625" style="52"/>
    <col min="15873" max="15873" width="6.6640625" style="52" customWidth="1"/>
    <col min="15874" max="15874" width="7.1640625" style="52" customWidth="1"/>
    <col min="15875" max="16128" width="8.1640625" style="52"/>
    <col min="16129" max="16129" width="6.6640625" style="52" customWidth="1"/>
    <col min="16130" max="16130" width="7.1640625" style="52" customWidth="1"/>
    <col min="16131" max="16384" width="8.1640625" style="52"/>
  </cols>
  <sheetData>
    <row r="1" spans="1:1">
      <c r="A1" s="53">
        <v>1</v>
      </c>
    </row>
    <row r="32" spans="1:1">
      <c r="A32" s="53">
        <v>2</v>
      </c>
    </row>
    <row r="69" spans="1:1">
      <c r="A69" s="53">
        <v>3</v>
      </c>
    </row>
    <row r="102" spans="1:1">
      <c r="A102" s="53">
        <v>4</v>
      </c>
    </row>
    <row r="133" spans="1:1">
      <c r="A133" s="53">
        <v>5</v>
      </c>
    </row>
    <row r="165" spans="1:1">
      <c r="A165" s="53">
        <v>6</v>
      </c>
    </row>
    <row r="206" spans="1:1">
      <c r="A206" s="53">
        <v>7</v>
      </c>
    </row>
    <row r="241" spans="1:1">
      <c r="A241" s="53">
        <v>8</v>
      </c>
    </row>
    <row r="270" spans="1:1">
      <c r="A270" s="53">
        <v>9</v>
      </c>
    </row>
    <row r="310" spans="1:1">
      <c r="A310" s="53">
        <v>10</v>
      </c>
    </row>
    <row r="347" spans="1:1">
      <c r="A347" s="53">
        <v>11</v>
      </c>
    </row>
    <row r="383" spans="1:1">
      <c r="A383" s="53">
        <v>12</v>
      </c>
    </row>
    <row r="413" spans="1:1">
      <c r="A413" s="53">
        <v>13</v>
      </c>
    </row>
    <row r="456" spans="1:1">
      <c r="A456" s="53">
        <v>14</v>
      </c>
    </row>
    <row r="510" spans="1:1">
      <c r="A510" s="53">
        <v>15</v>
      </c>
    </row>
    <row r="548" spans="1:1">
      <c r="A548" s="53">
        <v>16</v>
      </c>
    </row>
    <row r="594" spans="1:1">
      <c r="A594" s="53">
        <v>17</v>
      </c>
    </row>
    <row r="646" spans="1:1">
      <c r="A646" s="53">
        <v>18</v>
      </c>
    </row>
    <row r="696" spans="1:1">
      <c r="A696" s="53">
        <v>19</v>
      </c>
    </row>
    <row r="742" spans="1:1">
      <c r="A742" s="53">
        <v>20</v>
      </c>
    </row>
    <row r="792" spans="1:1">
      <c r="A792" s="53">
        <v>21</v>
      </c>
    </row>
    <row r="834" spans="1:1">
      <c r="A834" s="53">
        <v>22</v>
      </c>
    </row>
    <row r="896" spans="1:1">
      <c r="A896" s="53">
        <v>23</v>
      </c>
    </row>
    <row r="937" spans="1:1">
      <c r="A937" s="53">
        <v>24</v>
      </c>
    </row>
    <row r="1001" spans="1:1">
      <c r="A1001" s="53">
        <v>25</v>
      </c>
    </row>
    <row r="1050" spans="1:1">
      <c r="A1050" s="53">
        <v>26</v>
      </c>
    </row>
    <row r="1090" spans="1:1">
      <c r="A1090" s="53">
        <v>27</v>
      </c>
    </row>
    <row r="1140" spans="1:1">
      <c r="A1140" s="53">
        <v>28</v>
      </c>
    </row>
    <row r="1203" spans="1:1">
      <c r="A1203" s="53">
        <v>29</v>
      </c>
    </row>
    <row r="1240" spans="1:1">
      <c r="A1240" s="53">
        <v>30</v>
      </c>
    </row>
    <row r="1283" spans="1:1">
      <c r="A1283" s="53">
        <v>31</v>
      </c>
    </row>
    <row r="1332" spans="1:1">
      <c r="A1332" s="53">
        <v>32</v>
      </c>
    </row>
    <row r="1370" spans="1:1">
      <c r="A1370" s="53">
        <v>33</v>
      </c>
    </row>
    <row r="1408" spans="1:1">
      <c r="A1408" s="53">
        <v>34</v>
      </c>
    </row>
    <row r="1449" spans="1:1">
      <c r="A1449" s="53">
        <v>35</v>
      </c>
    </row>
    <row r="1494" spans="1:1">
      <c r="A1494" s="53">
        <v>36</v>
      </c>
    </row>
    <row r="1535" spans="1:1">
      <c r="A1535" s="53">
        <v>37</v>
      </c>
    </row>
    <row r="1587" spans="1:1">
      <c r="A1587" s="53">
        <v>38</v>
      </c>
    </row>
    <row r="1634" spans="1:1">
      <c r="A1634" s="53">
        <v>39</v>
      </c>
    </row>
    <row r="1683" spans="1:1">
      <c r="A1683" s="53">
        <v>40</v>
      </c>
    </row>
    <row r="1730" spans="1:1">
      <c r="A1730" s="53">
        <v>41</v>
      </c>
    </row>
    <row r="1767" spans="1:1">
      <c r="A1767" s="53">
        <v>42</v>
      </c>
    </row>
    <row r="1817" spans="1:1">
      <c r="A1817" s="53">
        <v>43</v>
      </c>
    </row>
    <row r="1862" spans="1:1">
      <c r="A1862" s="53">
        <v>44</v>
      </c>
    </row>
    <row r="1906" spans="1:1">
      <c r="A1906" s="53">
        <v>45</v>
      </c>
    </row>
    <row r="1953" spans="1:1">
      <c r="A1953" s="53">
        <v>46</v>
      </c>
    </row>
    <row r="2000" spans="1:1">
      <c r="A2000" s="53">
        <v>47</v>
      </c>
    </row>
    <row r="2043" spans="1:1">
      <c r="A2043" s="53">
        <v>48</v>
      </c>
    </row>
    <row r="2078" spans="1:1">
      <c r="A2078" s="53">
        <v>49</v>
      </c>
    </row>
    <row r="2132" spans="1:1">
      <c r="A2132" s="53">
        <v>50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B35" sqref="B35"/>
    </sheetView>
  </sheetViews>
  <sheetFormatPr baseColWidth="10" defaultColWidth="8.1640625" defaultRowHeight="14"/>
  <cols>
    <col min="1" max="16384" width="8.1640625" style="52"/>
  </cols>
  <sheetData>
    <row r="1" spans="1:10">
      <c r="A1" s="52" t="s">
        <v>27</v>
      </c>
    </row>
    <row r="2" spans="1:10">
      <c r="A2" s="96"/>
      <c r="B2" s="97"/>
      <c r="C2" s="97"/>
      <c r="D2" s="97"/>
      <c r="E2" s="97"/>
      <c r="F2" s="97"/>
      <c r="G2" s="97"/>
      <c r="H2" s="97"/>
      <c r="I2" s="97"/>
      <c r="J2" s="97"/>
    </row>
    <row r="3" spans="1:10">
      <c r="A3" s="97"/>
      <c r="B3" s="97"/>
      <c r="C3" s="97"/>
      <c r="D3" s="97"/>
      <c r="E3" s="97"/>
      <c r="F3" s="97"/>
      <c r="G3" s="97"/>
      <c r="H3" s="97"/>
      <c r="I3" s="97"/>
      <c r="J3" s="97"/>
    </row>
    <row r="4" spans="1:10">
      <c r="A4" s="97"/>
      <c r="B4" s="97"/>
      <c r="C4" s="97"/>
      <c r="D4" s="97"/>
      <c r="E4" s="97"/>
      <c r="F4" s="97"/>
      <c r="G4" s="97"/>
      <c r="H4" s="97"/>
      <c r="I4" s="97"/>
      <c r="J4" s="97"/>
    </row>
    <row r="5" spans="1:10">
      <c r="A5" s="97"/>
      <c r="B5" s="97"/>
      <c r="C5" s="97"/>
      <c r="D5" s="97"/>
      <c r="E5" s="97"/>
      <c r="F5" s="97"/>
      <c r="G5" s="97"/>
      <c r="H5" s="97"/>
      <c r="I5" s="97"/>
      <c r="J5" s="97"/>
    </row>
    <row r="6" spans="1:10">
      <c r="A6" s="97"/>
      <c r="B6" s="97"/>
      <c r="C6" s="97"/>
      <c r="D6" s="97"/>
      <c r="E6" s="97"/>
      <c r="F6" s="97"/>
      <c r="G6" s="97"/>
      <c r="H6" s="97"/>
      <c r="I6" s="97"/>
      <c r="J6" s="97"/>
    </row>
    <row r="7" spans="1:10">
      <c r="A7" s="97"/>
      <c r="B7" s="97"/>
      <c r="C7" s="97"/>
      <c r="D7" s="97"/>
      <c r="E7" s="97"/>
      <c r="F7" s="97"/>
      <c r="G7" s="97"/>
      <c r="H7" s="97"/>
      <c r="I7" s="97"/>
      <c r="J7" s="97"/>
    </row>
    <row r="8" spans="1:10">
      <c r="A8" s="97"/>
      <c r="B8" s="97"/>
      <c r="C8" s="97"/>
      <c r="D8" s="97"/>
      <c r="E8" s="97"/>
      <c r="F8" s="97"/>
      <c r="G8" s="97"/>
      <c r="H8" s="97"/>
      <c r="I8" s="97"/>
      <c r="J8" s="97"/>
    </row>
    <row r="9" spans="1:10">
      <c r="A9" s="97"/>
      <c r="B9" s="97"/>
      <c r="C9" s="97"/>
      <c r="D9" s="97"/>
      <c r="E9" s="97"/>
      <c r="F9" s="97"/>
      <c r="G9" s="97"/>
      <c r="H9" s="97"/>
      <c r="I9" s="97"/>
      <c r="J9" s="97"/>
    </row>
    <row r="11" spans="1:10">
      <c r="A11" s="52" t="s">
        <v>28</v>
      </c>
    </row>
    <row r="12" spans="1:10">
      <c r="A12" s="98"/>
      <c r="B12" s="99"/>
      <c r="C12" s="99"/>
      <c r="D12" s="99"/>
      <c r="E12" s="99"/>
      <c r="F12" s="99"/>
      <c r="G12" s="99"/>
      <c r="H12" s="99"/>
      <c r="I12" s="99"/>
      <c r="J12" s="99"/>
    </row>
    <row r="13" spans="1:10">
      <c r="A13" s="99"/>
      <c r="B13" s="99"/>
      <c r="C13" s="99"/>
      <c r="D13" s="99"/>
      <c r="E13" s="99"/>
      <c r="F13" s="99"/>
      <c r="G13" s="99"/>
      <c r="H13" s="99"/>
      <c r="I13" s="99"/>
      <c r="J13" s="99"/>
    </row>
    <row r="14" spans="1:10">
      <c r="A14" s="99"/>
      <c r="B14" s="99"/>
      <c r="C14" s="99"/>
      <c r="D14" s="99"/>
      <c r="E14" s="99"/>
      <c r="F14" s="99"/>
      <c r="G14" s="99"/>
      <c r="H14" s="99"/>
      <c r="I14" s="99"/>
      <c r="J14" s="99"/>
    </row>
    <row r="15" spans="1:10">
      <c r="A15" s="99"/>
      <c r="B15" s="99"/>
      <c r="C15" s="99"/>
      <c r="D15" s="99"/>
      <c r="E15" s="99"/>
      <c r="F15" s="99"/>
      <c r="G15" s="99"/>
      <c r="H15" s="99"/>
      <c r="I15" s="99"/>
      <c r="J15" s="99"/>
    </row>
    <row r="16" spans="1:10">
      <c r="A16" s="99"/>
      <c r="B16" s="99"/>
      <c r="C16" s="99"/>
      <c r="D16" s="99"/>
      <c r="E16" s="99"/>
      <c r="F16" s="99"/>
      <c r="G16" s="99"/>
      <c r="H16" s="99"/>
      <c r="I16" s="99"/>
      <c r="J16" s="99"/>
    </row>
    <row r="17" spans="1:10">
      <c r="A17" s="99"/>
      <c r="B17" s="99"/>
      <c r="C17" s="99"/>
      <c r="D17" s="99"/>
      <c r="E17" s="99"/>
      <c r="F17" s="99"/>
      <c r="G17" s="99"/>
      <c r="H17" s="99"/>
      <c r="I17" s="99"/>
      <c r="J17" s="99"/>
    </row>
    <row r="18" spans="1:10">
      <c r="A18" s="99"/>
      <c r="B18" s="99"/>
      <c r="C18" s="99"/>
      <c r="D18" s="99"/>
      <c r="E18" s="99"/>
      <c r="F18" s="99"/>
      <c r="G18" s="99"/>
      <c r="H18" s="99"/>
      <c r="I18" s="99"/>
      <c r="J18" s="99"/>
    </row>
    <row r="19" spans="1:10">
      <c r="A19" s="99"/>
      <c r="B19" s="99"/>
      <c r="C19" s="99"/>
      <c r="D19" s="99"/>
      <c r="E19" s="99"/>
      <c r="F19" s="99"/>
      <c r="G19" s="99"/>
      <c r="H19" s="99"/>
      <c r="I19" s="99"/>
      <c r="J19" s="99"/>
    </row>
    <row r="21" spans="1:10">
      <c r="A21" s="52" t="s">
        <v>29</v>
      </c>
    </row>
    <row r="22" spans="1:10">
      <c r="A22" s="98"/>
      <c r="B22" s="98"/>
      <c r="C22" s="98"/>
      <c r="D22" s="98"/>
      <c r="E22" s="98"/>
      <c r="F22" s="98"/>
      <c r="G22" s="98"/>
      <c r="H22" s="98"/>
      <c r="I22" s="98"/>
      <c r="J22" s="98"/>
    </row>
    <row r="23" spans="1:10">
      <c r="A23" s="98"/>
      <c r="B23" s="98"/>
      <c r="C23" s="98"/>
      <c r="D23" s="98"/>
      <c r="E23" s="98"/>
      <c r="F23" s="98"/>
      <c r="G23" s="98"/>
      <c r="H23" s="98"/>
      <c r="I23" s="98"/>
      <c r="J23" s="98"/>
    </row>
    <row r="24" spans="1:10">
      <c r="A24" s="98"/>
      <c r="B24" s="98"/>
      <c r="C24" s="98"/>
      <c r="D24" s="98"/>
      <c r="E24" s="98"/>
      <c r="F24" s="98"/>
      <c r="G24" s="98"/>
      <c r="H24" s="98"/>
      <c r="I24" s="98"/>
      <c r="J24" s="98"/>
    </row>
    <row r="25" spans="1:10">
      <c r="A25" s="98"/>
      <c r="B25" s="98"/>
      <c r="C25" s="98"/>
      <c r="D25" s="98"/>
      <c r="E25" s="98"/>
      <c r="F25" s="98"/>
      <c r="G25" s="98"/>
      <c r="H25" s="98"/>
      <c r="I25" s="98"/>
      <c r="J25" s="98"/>
    </row>
    <row r="26" spans="1:10">
      <c r="A26" s="98"/>
      <c r="B26" s="98"/>
      <c r="C26" s="98"/>
      <c r="D26" s="98"/>
      <c r="E26" s="98"/>
      <c r="F26" s="98"/>
      <c r="G26" s="98"/>
      <c r="H26" s="98"/>
      <c r="I26" s="98"/>
      <c r="J26" s="98"/>
    </row>
    <row r="27" spans="1:10">
      <c r="A27" s="98"/>
      <c r="B27" s="98"/>
      <c r="C27" s="98"/>
      <c r="D27" s="98"/>
      <c r="E27" s="98"/>
      <c r="F27" s="98"/>
      <c r="G27" s="98"/>
      <c r="H27" s="98"/>
      <c r="I27" s="98"/>
      <c r="J27" s="98"/>
    </row>
    <row r="28" spans="1:10">
      <c r="A28" s="98"/>
      <c r="B28" s="98"/>
      <c r="C28" s="98"/>
      <c r="D28" s="98"/>
      <c r="E28" s="98"/>
      <c r="F28" s="98"/>
      <c r="G28" s="98"/>
      <c r="H28" s="98"/>
      <c r="I28" s="98"/>
      <c r="J28" s="98"/>
    </row>
    <row r="29" spans="1:10">
      <c r="A29" s="98"/>
      <c r="B29" s="98"/>
      <c r="C29" s="98"/>
      <c r="D29" s="98"/>
      <c r="E29" s="98"/>
      <c r="F29" s="98"/>
      <c r="G29" s="98"/>
      <c r="H29" s="98"/>
      <c r="I29" s="98"/>
      <c r="J29" s="98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baseColWidth="10" defaultColWidth="8.83203125" defaultRowHeight="18"/>
  <cols>
    <col min="1" max="1" width="14" customWidth="1"/>
    <col min="2" max="2" width="13.1640625" customWidth="1"/>
    <col min="4" max="4" width="14.6640625" customWidth="1"/>
    <col min="6" max="6" width="14.1640625" customWidth="1"/>
    <col min="8" max="8" width="15.6640625" customWidth="1"/>
  </cols>
  <sheetData>
    <row r="1" spans="1:8">
      <c r="A1" s="30" t="s">
        <v>14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>
      <c r="A4" s="37" t="s">
        <v>21</v>
      </c>
      <c r="B4" s="37" t="s">
        <v>22</v>
      </c>
      <c r="C4" s="37"/>
      <c r="D4" s="38"/>
      <c r="E4" s="37"/>
      <c r="F4" s="38"/>
      <c r="G4" s="37"/>
      <c r="H4" s="38"/>
    </row>
    <row r="5" spans="1:8">
      <c r="A5" s="37" t="s">
        <v>21</v>
      </c>
      <c r="B5" s="37"/>
      <c r="C5" s="37"/>
      <c r="D5" s="38"/>
      <c r="E5" s="37"/>
      <c r="F5" s="39"/>
      <c r="G5" s="37"/>
      <c r="H5" s="39"/>
    </row>
    <row r="6" spans="1:8">
      <c r="A6" s="37" t="s">
        <v>21</v>
      </c>
      <c r="B6" s="37"/>
      <c r="C6" s="37"/>
      <c r="D6" s="39"/>
      <c r="E6" s="37"/>
      <c r="F6" s="39"/>
      <c r="G6" s="37"/>
      <c r="H6" s="39"/>
    </row>
    <row r="7" spans="1:8">
      <c r="A7" s="37" t="s">
        <v>21</v>
      </c>
      <c r="B7" s="37"/>
      <c r="C7" s="37"/>
      <c r="D7" s="39"/>
      <c r="E7" s="37"/>
      <c r="F7" s="39"/>
      <c r="G7" s="37"/>
      <c r="H7" s="39"/>
    </row>
    <row r="8" spans="1:8">
      <c r="A8" s="37" t="s">
        <v>21</v>
      </c>
      <c r="B8" s="37"/>
      <c r="C8" s="37"/>
      <c r="D8" s="39"/>
      <c r="E8" s="37"/>
      <c r="F8" s="39"/>
      <c r="G8" s="37"/>
      <c r="H8" s="39"/>
    </row>
    <row r="9" spans="1:8">
      <c r="A9" s="37" t="s">
        <v>21</v>
      </c>
      <c r="B9" s="37"/>
      <c r="C9" s="37"/>
      <c r="D9" s="39"/>
      <c r="E9" s="37"/>
      <c r="F9" s="39"/>
      <c r="G9" s="37"/>
      <c r="H9" s="39"/>
    </row>
    <row r="10" spans="1:8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Microsoft Office User</cp:lastModifiedBy>
  <dcterms:created xsi:type="dcterms:W3CDTF">2020-09-18T03:10:57Z</dcterms:created>
  <dcterms:modified xsi:type="dcterms:W3CDTF">2022-07-03T02:33:09Z</dcterms:modified>
</cp:coreProperties>
</file>