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HARUMI\Desktop\"/>
    </mc:Choice>
  </mc:AlternateContent>
  <xr:revisionPtr revIDLastSave="0" documentId="13_ncr:1_{C2A2A532-650D-4FE8-BF9F-1254DDDE6BEE}" xr6:coauthVersionLast="47" xr6:coauthVersionMax="47" xr10:uidLastSave="{00000000-0000-0000-0000-000000000000}"/>
  <bookViews>
    <workbookView xWindow="-120" yWindow="-120" windowWidth="29040" windowHeight="1584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9" i="1" l="1"/>
  <c r="K59" i="1"/>
  <c r="D59" i="1"/>
  <c r="D61" i="1" l="1"/>
  <c r="E61" i="1"/>
  <c r="F61"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<sst xmlns="http://schemas.openxmlformats.org/spreadsheetml/2006/main" count="122" uniqueCount="104">
  <si>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</si>
  <si>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</si>
  <si>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</si>
  <si>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</si>
  <si>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</si>
  <si>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</si>
  <si>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</si>
  <si>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</si>
  <si>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</si>
  <si>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</si>
  <si>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</si>
  <si>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</si>
  <si>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</si>
  <si>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</si>
  <si>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</si>
  <si>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</si>
  <si>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</si>
  <si>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</si>
  <si>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</si>
  <si>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</si>
  <si>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</si>
  <si>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</si>
  <si>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</si>
  <si>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</si>
  <si>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</si>
  <si>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</si>
  <si>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</si>
  <si>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</si>
  <si>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</si>
  <si>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</si>
  <si>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</si>
  <si>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</si>
  <si>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</si>
  <si>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</si>
  <si>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</si>
  <si>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1H足</t>
    <rPh sb="2" eb="3">
      <t>アシ</t>
    </rPh>
    <phoneticPr fontId="1"/>
  </si>
  <si>
    <t>#1</t>
    <phoneticPr fontId="1"/>
  </si>
  <si>
    <t>#2</t>
    <phoneticPr fontId="1"/>
  </si>
  <si>
    <t>USD/JPY</t>
    <phoneticPr fontId="5"/>
  </si>
  <si>
    <t>#3</t>
    <phoneticPr fontId="1"/>
  </si>
  <si>
    <t>#4</t>
    <phoneticPr fontId="1"/>
  </si>
  <si>
    <t>＃５</t>
    <phoneticPr fontId="1"/>
  </si>
  <si>
    <t>＃６</t>
    <phoneticPr fontId="1"/>
  </si>
  <si>
    <t>＃７</t>
    <phoneticPr fontId="1"/>
  </si>
  <si>
    <t>＃８</t>
    <phoneticPr fontId="1"/>
  </si>
  <si>
    <t>＃９</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</si>
  <si>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</si>
  <si>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</si>
  <si>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</si>
  <si>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</si>
  <si>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</si>
  <si>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</si>
  <si>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</si>
  <si>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</si>
  <si>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</si>
  <si>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</si>
  <si>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</si>
  <si>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</si>
  <si>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</si>
  <si>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</si>
  <si>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</si>
  <si>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</si>
  <si>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</si>
  <si>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</si>
  <si>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</si>
  <si>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</si>
  <si>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</si>
  <si>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</si>
  <si>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</si>
  <si>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</si>
  <si>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</si>
  <si>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</si>
  <si>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</si>
  <si>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</si>
  <si>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</si>
  <si>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</si>
  <si>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</si>
  <si>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</si>
  <si>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</si>
  <si>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</si>
  <si>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</si>
  <si>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</si>
  <si>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</si>
  <si>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#47</t>
    <phoneticPr fontId="1"/>
  </si>
  <si>
    <t>#48</t>
    <phoneticPr fontId="1"/>
  </si>
  <si>
    <t>#49</t>
    <phoneticPr fontId="1"/>
  </si>
  <si>
    <t>#50</t>
    <phoneticPr fontId="1"/>
  </si>
  <si>
    <t>EURUSD</t>
    <phoneticPr fontId="1"/>
  </si>
  <si>
    <t>条件不成立</t>
    <rPh sb="0" eb="2">
      <t>ジョウケン</t>
    </rPh>
    <rPh sb="2" eb="5">
      <t>フセイリツ</t>
    </rPh>
    <phoneticPr fontId="1"/>
  </si>
  <si>
    <t>方向感出ていなかった</t>
    <rPh sb="0" eb="3">
      <t>ホウコウカン</t>
    </rPh>
    <rPh sb="3" eb="4">
      <t>デ</t>
    </rPh>
    <phoneticPr fontId="1"/>
  </si>
  <si>
    <t>レジスタンスラインを見間違え、かつMAがDCのタイミングだった</t>
    <rPh sb="10" eb="13">
      <t>ミマチガ</t>
    </rPh>
    <phoneticPr fontId="1"/>
  </si>
  <si>
    <t>MACDはまだ売り目線だった</t>
    <rPh sb="7" eb="8">
      <t>ウ</t>
    </rPh>
    <rPh sb="9" eb="11">
      <t>メセン</t>
    </rPh>
    <phoneticPr fontId="1"/>
  </si>
  <si>
    <t xml:space="preserve">・#4は条件不成立でした
・レンジ相場ではPBは勝ちにくいというテキスト内容が理解できてきました。（逆行しやすい気がします）
・PB初検証のとき（USDJPY 1H)はPBを探すのに必死でしたが、少しずつインディケータやPBの形状自体（実体が短くT字に近いものは高安更新に時間がかかる/値が伸びにくい、ハンマーは逆行しやすいので区別すること、ヒゲが実体の３倍以上に長いものは見送るなど）も合わせて見れるようになってきた気がします。
・#18は条件悪くないと思うのですが（MACD買い目線、ダイバーなし、PBの上ヒゲないので上へ勢いがあると解釈）1.27に届かず損切。実トレでは+2σタッチで利確を考える場面かも知れないと思いました。
</t>
    <rPh sb="4" eb="6">
      <t>ジョウケン</t>
    </rPh>
    <rPh sb="6" eb="9">
      <t>フセイリツ</t>
    </rPh>
    <rPh sb="17" eb="19">
      <t>ソウバ</t>
    </rPh>
    <rPh sb="24" eb="25">
      <t>カ</t>
    </rPh>
    <rPh sb="36" eb="38">
      <t>ナイヨウ</t>
    </rPh>
    <rPh sb="39" eb="41">
      <t>リカイ</t>
    </rPh>
    <rPh sb="50" eb="52">
      <t>ギャッコウ</t>
    </rPh>
    <rPh sb="56" eb="57">
      <t>キ</t>
    </rPh>
    <rPh sb="66" eb="67">
      <t>ハツ</t>
    </rPh>
    <rPh sb="67" eb="69">
      <t>ケンショウ</t>
    </rPh>
    <rPh sb="87" eb="88">
      <t>サガ</t>
    </rPh>
    <rPh sb="91" eb="93">
      <t>ヒッシ</t>
    </rPh>
    <rPh sb="98" eb="99">
      <t>スコ</t>
    </rPh>
    <rPh sb="113" eb="115">
      <t>ケイジョウ</t>
    </rPh>
    <rPh sb="115" eb="117">
      <t>ジタイ</t>
    </rPh>
    <rPh sb="118" eb="120">
      <t>ジッタイ</t>
    </rPh>
    <rPh sb="121" eb="122">
      <t>ミジカ</t>
    </rPh>
    <rPh sb="124" eb="125">
      <t>ジ</t>
    </rPh>
    <rPh sb="126" eb="127">
      <t>チカ</t>
    </rPh>
    <rPh sb="131" eb="133">
      <t>タカヤス</t>
    </rPh>
    <rPh sb="133" eb="135">
      <t>コウシン</t>
    </rPh>
    <rPh sb="136" eb="138">
      <t>ジカン</t>
    </rPh>
    <rPh sb="143" eb="144">
      <t>ネ</t>
    </rPh>
    <rPh sb="145" eb="146">
      <t>ノ</t>
    </rPh>
    <rPh sb="156" eb="158">
      <t>ギャッコウ</t>
    </rPh>
    <rPh sb="164" eb="166">
      <t>クベツ</t>
    </rPh>
    <rPh sb="174" eb="176">
      <t>ジッタイ</t>
    </rPh>
    <rPh sb="178" eb="179">
      <t>バイ</t>
    </rPh>
    <rPh sb="179" eb="181">
      <t>イジョウ</t>
    </rPh>
    <rPh sb="182" eb="183">
      <t>ナガ</t>
    </rPh>
    <rPh sb="187" eb="189">
      <t>ミオク</t>
    </rPh>
    <rPh sb="194" eb="195">
      <t>ア</t>
    </rPh>
    <rPh sb="198" eb="199">
      <t>ミ</t>
    </rPh>
    <rPh sb="209" eb="210">
      <t>キ</t>
    </rPh>
    <rPh sb="221" eb="223">
      <t>ジョウケン</t>
    </rPh>
    <rPh sb="223" eb="224">
      <t>ワル</t>
    </rPh>
    <rPh sb="228" eb="229">
      <t>オモ</t>
    </rPh>
    <rPh sb="239" eb="240">
      <t>カ</t>
    </rPh>
    <rPh sb="241" eb="243">
      <t>メセン</t>
    </rPh>
    <rPh sb="254" eb="255">
      <t>ウエ</t>
    </rPh>
    <rPh sb="261" eb="262">
      <t>ウエ</t>
    </rPh>
    <rPh sb="263" eb="264">
      <t>イキオ</t>
    </rPh>
    <rPh sb="269" eb="271">
      <t>カイシャク</t>
    </rPh>
    <rPh sb="277" eb="278">
      <t>トド</t>
    </rPh>
    <rPh sb="298" eb="299">
      <t>カンガ</t>
    </rPh>
    <rPh sb="301" eb="303">
      <t>バメン</t>
    </rPh>
    <rPh sb="305" eb="306">
      <t>シ</t>
    </rPh>
    <rPh sb="310" eb="311">
      <t>オモ</t>
    </rPh>
    <phoneticPr fontId="1"/>
  </si>
  <si>
    <t>MAもボリンジャーバンドも横向きで方向感出てなかった</t>
    <rPh sb="13" eb="15">
      <t>ヨコム</t>
    </rPh>
    <rPh sb="17" eb="20">
      <t>ホウコウカン</t>
    </rPh>
    <rPh sb="20" eb="21">
      <t>デ</t>
    </rPh>
    <phoneticPr fontId="1"/>
  </si>
  <si>
    <t>ダイバー出ていると思いつつエントリした結果やはり損切・・</t>
    <rPh sb="4" eb="5">
      <t>デ</t>
    </rPh>
    <rPh sb="9" eb="10">
      <t>オモ</t>
    </rPh>
    <rPh sb="19" eb="21">
      <t>ケッカ</t>
    </rPh>
    <rPh sb="24" eb="26">
      <t>ソンギリ</t>
    </rPh>
    <phoneticPr fontId="1"/>
  </si>
  <si>
    <t>指値していたらスプレッドでエントリが入り逆行して損切になると推測</t>
    <rPh sb="0" eb="2">
      <t>サシネ</t>
    </rPh>
    <rPh sb="18" eb="19">
      <t>ハイ</t>
    </rPh>
    <rPh sb="20" eb="22">
      <t>ギャッコウ</t>
    </rPh>
    <rPh sb="24" eb="26">
      <t>ソンギリ</t>
    </rPh>
    <rPh sb="30" eb="32">
      <t>スイソク</t>
    </rPh>
    <phoneticPr fontId="1"/>
  </si>
  <si>
    <t xml:space="preserve">・EA設定
・EUR/USDとDE３０のH1、H4、D1でPB検証（各時間足での勝率および通貨ペア比較しての勝率確認）
・PBがサポレジと重なる場面の検証：USD/JPY、EUR/USD, DE30の通貨ペアH1で1年分
・PB+Wトップ・Wボトム（天底）の検証(H4を軸にM５まで落としてマルチタイムフレーム練習)：同上通貨ペアで3年分
・PB+カウンタートレードの検証：同上通貨ペアH1、H4、D1（１～3年分）
・上記PB検証を来週までに終わらせてからデモトレスタートする
大阪勉強会(大西さん)動画、3/26勉強会(大友さんｰ建玉管理)動画確認
</t>
    <rPh sb="3" eb="5">
      <t>セッテイ</t>
    </rPh>
    <rPh sb="32" eb="34">
      <t>ケンショウ</t>
    </rPh>
    <rPh sb="35" eb="36">
      <t>カク</t>
    </rPh>
    <rPh sb="36" eb="38">
      <t>ジカン</t>
    </rPh>
    <rPh sb="38" eb="39">
      <t>アシ</t>
    </rPh>
    <rPh sb="41" eb="43">
      <t>ショウリツ</t>
    </rPh>
    <rPh sb="46" eb="48">
      <t>ツウカ</t>
    </rPh>
    <rPh sb="50" eb="52">
      <t>ヒカク</t>
    </rPh>
    <rPh sb="55" eb="57">
      <t>ショウリツ</t>
    </rPh>
    <rPh sb="57" eb="59">
      <t>カクニン</t>
    </rPh>
    <rPh sb="70" eb="71">
      <t>カサ</t>
    </rPh>
    <rPh sb="73" eb="75">
      <t>バメン</t>
    </rPh>
    <rPh sb="76" eb="78">
      <t>ケンショウ</t>
    </rPh>
    <rPh sb="101" eb="103">
      <t>ツウカ</t>
    </rPh>
    <rPh sb="109" eb="110">
      <t>ネン</t>
    </rPh>
    <rPh sb="110" eb="111">
      <t>ブン</t>
    </rPh>
    <rPh sb="126" eb="128">
      <t>テンソコ</t>
    </rPh>
    <rPh sb="130" eb="132">
      <t>ケンショウ</t>
    </rPh>
    <rPh sb="136" eb="137">
      <t>ジク</t>
    </rPh>
    <rPh sb="142" eb="143">
      <t>オ</t>
    </rPh>
    <rPh sb="156" eb="158">
      <t>レンシュウ</t>
    </rPh>
    <rPh sb="160" eb="161">
      <t>ドウ</t>
    </rPh>
    <rPh sb="161" eb="162">
      <t>ウエ</t>
    </rPh>
    <rPh sb="162" eb="164">
      <t>ツウカ</t>
    </rPh>
    <rPh sb="168" eb="169">
      <t>ネン</t>
    </rPh>
    <rPh sb="169" eb="170">
      <t>ブン</t>
    </rPh>
    <rPh sb="185" eb="187">
      <t>ケンショウ</t>
    </rPh>
    <rPh sb="188" eb="189">
      <t>ドウ</t>
    </rPh>
    <rPh sb="189" eb="190">
      <t>ウエ</t>
    </rPh>
    <rPh sb="190" eb="192">
      <t>ツウカ</t>
    </rPh>
    <rPh sb="206" eb="207">
      <t>ネン</t>
    </rPh>
    <rPh sb="207" eb="208">
      <t>ブン</t>
    </rPh>
    <rPh sb="212" eb="214">
      <t>ジョウキ</t>
    </rPh>
    <rPh sb="216" eb="218">
      <t>ケンショウ</t>
    </rPh>
    <rPh sb="219" eb="221">
      <t>ライシュウ</t>
    </rPh>
    <rPh sb="224" eb="225">
      <t>オ</t>
    </rPh>
    <rPh sb="243" eb="245">
      <t>オオサカ</t>
    </rPh>
    <rPh sb="245" eb="248">
      <t>ベンキョウカイ</t>
    </rPh>
    <rPh sb="249" eb="251">
      <t>オオニシ</t>
    </rPh>
    <rPh sb="254" eb="256">
      <t>ドウガ</t>
    </rPh>
    <rPh sb="261" eb="264">
      <t>ベンキョウカイ</t>
    </rPh>
    <rPh sb="265" eb="267">
      <t>オオトモ</t>
    </rPh>
    <rPh sb="270" eb="272">
      <t>タテギョク</t>
    </rPh>
    <rPh sb="272" eb="274">
      <t>カンリ</t>
    </rPh>
    <rPh sb="275" eb="277">
      <t>ドウガ</t>
    </rPh>
    <rPh sb="277" eb="279">
      <t>カクニン</t>
    </rPh>
    <phoneticPr fontId="1"/>
  </si>
  <si>
    <t>✓</t>
    <phoneticPr fontId="1"/>
  </si>
  <si>
    <t>8.22.2022</t>
    <phoneticPr fontId="1"/>
  </si>
  <si>
    <t>8.23.2022</t>
    <phoneticPr fontId="1"/>
  </si>
  <si>
    <t>EUR/USD</t>
    <phoneticPr fontId="1"/>
  </si>
  <si>
    <t>8.24.2022</t>
    <phoneticPr fontId="1"/>
  </si>
  <si>
    <t>8.25.2022</t>
    <phoneticPr fontId="1"/>
  </si>
  <si>
    <t xml:space="preserve">【質問】
・右に添付した場面について質問お願いします。PB（矢印）が出て結果上昇していますが、MAとローソク足の並びは売り目線(上から20&gt;10&gt;ローソク足)かつトレンドフォローにならないので、買いのPBが出ていても買いでエントリせず、売りも見送るというのがルール通りになりますでしょうか？
・#13は、MACDは売り目線、矢印の足とその後2本が+１σを超えていかない=下がるかも、と見ているうちにPB安値更新でエントリ、結果利確となりました。が、エントリ前に矢印の足でキャンセルするのがルール通りとなりますでしょうか？
・上ヒゲ・下ヒゲが長い、ということはMAやサポレジにタッチした等のタイミングで手じまいの利確が多く入った、という理解でよいのでしょうか？
【気づき】
・MAがGCする直前に出るPBは条件不成立であるもののその後ブレイクしやすい
・PBが出た時点でのMAの乖離幅（MACDの山の高さ？）が大きいほど順行して値が伸びやすい
・長めのヒゲ(実体の3倍以上)がMAにギリギリちょうどタッチしているときは押し戻しの勢いがあまり強くないのか？順行しづらい印象
・実体が足の真ん中近くにある場合はヒゲが実体の3倍あっても、その足では上下に大きく動いていないということなので方向感がまだわからない、と解釈しエントリは見送ったほうがよさそう。
</t>
    <rPh sb="1" eb="3">
      <t>シツモン</t>
    </rPh>
    <rPh sb="6" eb="7">
      <t>ミギ</t>
    </rPh>
    <rPh sb="8" eb="10">
      <t>テンプ</t>
    </rPh>
    <rPh sb="12" eb="14">
      <t>バメン</t>
    </rPh>
    <rPh sb="18" eb="20">
      <t>シツモン</t>
    </rPh>
    <rPh sb="21" eb="22">
      <t>ネガ</t>
    </rPh>
    <rPh sb="30" eb="32">
      <t>ヤジルシ</t>
    </rPh>
    <rPh sb="34" eb="35">
      <t>デ</t>
    </rPh>
    <rPh sb="36" eb="38">
      <t>ケッカ</t>
    </rPh>
    <rPh sb="38" eb="40">
      <t>ジョウショウ</t>
    </rPh>
    <rPh sb="54" eb="55">
      <t>アシ</t>
    </rPh>
    <rPh sb="56" eb="57">
      <t>ナラ</t>
    </rPh>
    <rPh sb="59" eb="60">
      <t>ウ</t>
    </rPh>
    <rPh sb="61" eb="63">
      <t>メセン</t>
    </rPh>
    <rPh sb="64" eb="65">
      <t>ウエ</t>
    </rPh>
    <rPh sb="77" eb="78">
      <t>アシ</t>
    </rPh>
    <rPh sb="97" eb="98">
      <t>カ</t>
    </rPh>
    <rPh sb="103" eb="104">
      <t>デ</t>
    </rPh>
    <rPh sb="108" eb="109">
      <t>カ</t>
    </rPh>
    <rPh sb="118" eb="119">
      <t>ウ</t>
    </rPh>
    <rPh sb="121" eb="123">
      <t>ミオク</t>
    </rPh>
    <rPh sb="132" eb="133">
      <t>トオ</t>
    </rPh>
    <rPh sb="157" eb="158">
      <t>ウ</t>
    </rPh>
    <rPh sb="159" eb="161">
      <t>メセン</t>
    </rPh>
    <rPh sb="162" eb="164">
      <t>ヤジルシ</t>
    </rPh>
    <rPh sb="165" eb="166">
      <t>アシ</t>
    </rPh>
    <rPh sb="169" eb="170">
      <t>ゴ</t>
    </rPh>
    <rPh sb="171" eb="172">
      <t>ホン</t>
    </rPh>
    <rPh sb="177" eb="178">
      <t>コ</t>
    </rPh>
    <rPh sb="185" eb="186">
      <t>サ</t>
    </rPh>
    <rPh sb="192" eb="193">
      <t>ミ</t>
    </rPh>
    <rPh sb="201" eb="203">
      <t>ヤスネ</t>
    </rPh>
    <rPh sb="203" eb="205">
      <t>コウシン</t>
    </rPh>
    <rPh sb="211" eb="213">
      <t>ケッカ</t>
    </rPh>
    <rPh sb="213" eb="215">
      <t>リカク</t>
    </rPh>
    <rPh sb="262" eb="263">
      <t>ウエ</t>
    </rPh>
    <rPh sb="266" eb="267">
      <t>シタ</t>
    </rPh>
    <rPh sb="270" eb="271">
      <t>ナガ</t>
    </rPh>
    <rPh sb="292" eb="293">
      <t>トウ</t>
    </rPh>
    <rPh sb="300" eb="301">
      <t>テ</t>
    </rPh>
    <rPh sb="305" eb="307">
      <t>リカク</t>
    </rPh>
    <rPh sb="308" eb="309">
      <t>オオ</t>
    </rPh>
    <rPh sb="310" eb="311">
      <t>ハイ</t>
    </rPh>
    <rPh sb="317" eb="319">
      <t>リカイ</t>
    </rPh>
    <rPh sb="332" eb="333">
      <t>キ</t>
    </rPh>
    <rPh sb="345" eb="347">
      <t>チョクゼン</t>
    </rPh>
    <rPh sb="348" eb="349">
      <t>デ</t>
    </rPh>
    <rPh sb="353" eb="355">
      <t>ジョウケン</t>
    </rPh>
    <rPh sb="355" eb="358">
      <t>フセイリツ</t>
    </rPh>
    <rPh sb="366" eb="367">
      <t>ゴ</t>
    </rPh>
    <rPh sb="380" eb="381">
      <t>デ</t>
    </rPh>
    <rPh sb="382" eb="384">
      <t>ジテン</t>
    </rPh>
    <rPh sb="389" eb="391">
      <t>カイリ</t>
    </rPh>
    <rPh sb="391" eb="392">
      <t>ハバ</t>
    </rPh>
    <rPh sb="398" eb="399">
      <t>ヤマ</t>
    </rPh>
    <rPh sb="400" eb="401">
      <t>タカ</t>
    </rPh>
    <rPh sb="405" eb="406">
      <t>オオ</t>
    </rPh>
    <rPh sb="410" eb="412">
      <t>ジュンコウ</t>
    </rPh>
    <rPh sb="414" eb="415">
      <t>ネ</t>
    </rPh>
    <rPh sb="416" eb="417">
      <t>ノ</t>
    </rPh>
    <rPh sb="423" eb="424">
      <t>ナガ</t>
    </rPh>
    <rPh sb="429" eb="431">
      <t>ジッタイ</t>
    </rPh>
    <rPh sb="433" eb="434">
      <t>バイ</t>
    </rPh>
    <rPh sb="434" eb="436">
      <t>イジョウ</t>
    </rPh>
    <rPh sb="459" eb="460">
      <t>オ</t>
    </rPh>
    <rPh sb="461" eb="462">
      <t>モド</t>
    </rPh>
    <rPh sb="464" eb="465">
      <t>イキオ</t>
    </rPh>
    <rPh sb="470" eb="471">
      <t>ツヨ</t>
    </rPh>
    <rPh sb="477" eb="479">
      <t>ジュンコウ</t>
    </rPh>
    <rPh sb="483" eb="485">
      <t>インショウ</t>
    </rPh>
    <rPh sb="487" eb="489">
      <t>ジッタイ</t>
    </rPh>
    <rPh sb="490" eb="491">
      <t>アシ</t>
    </rPh>
    <rPh sb="492" eb="493">
      <t>マ</t>
    </rPh>
    <rPh sb="494" eb="495">
      <t>ナカ</t>
    </rPh>
    <rPh sb="495" eb="496">
      <t>チカ</t>
    </rPh>
    <rPh sb="500" eb="502">
      <t>バアイ</t>
    </rPh>
    <rPh sb="506" eb="508">
      <t>ジッタイ</t>
    </rPh>
    <rPh sb="510" eb="511">
      <t>バイ</t>
    </rPh>
    <rPh sb="518" eb="519">
      <t>アシ</t>
    </rPh>
    <rPh sb="521" eb="523">
      <t>ジョウゲ</t>
    </rPh>
    <rPh sb="524" eb="525">
      <t>オオ</t>
    </rPh>
    <rPh sb="527" eb="528">
      <t>ウゴ</t>
    </rPh>
    <rPh sb="541" eb="544">
      <t>ホウコウカン</t>
    </rPh>
    <rPh sb="554" eb="556">
      <t>カイシャク</t>
    </rPh>
    <rPh sb="562" eb="564">
      <t>ミオク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</si>
</sst>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6"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11"/>
      <color indexed="8"/>
      <name val="Meiryo UI"/>
      <family val="3"/>
      <charset val="128"/>
    </font>
    <font>
      <b/>
      <i/>
      <sz val="12"/>
      <color indexed="8"/>
      <name val="Meiryo UI"/>
      <family val="3"/>
      <charset val="128"/>
    </font>
    <font>
      <b/>
      <sz val="12"/>
      <color indexed="8"/>
      <name val="Meiryo UI"/>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9">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10" fillId="0" borderId="0" xfId="2">
      <alignment vertical="center"/>
    </xf>
    <xf numFmtId="0" fontId="11"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0" fontId="12"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3" fillId="0" borderId="0" xfId="2" applyFont="1">
      <alignment vertical="center"/>
    </xf>
    <xf numFmtId="0" fontId="14" fillId="0" borderId="0" xfId="2" applyFont="1" applyAlignment="1">
      <alignment horizontal="center" vertical="center"/>
    </xf>
    <xf numFmtId="0" fontId="12" fillId="0" borderId="13" xfId="1" applyNumberFormat="1" applyFont="1" applyFill="1" applyBorder="1">
      <alignment vertical="center"/>
    </xf>
    <xf numFmtId="0" fontId="10" fillId="0" borderId="0" xfId="2" applyAlignment="1">
      <alignment vertical="top" wrapText="1"/>
    </xf>
    <xf numFmtId="0" fontId="11" fillId="3" borderId="9" xfId="0" applyNumberFormat="1" applyFont="1" applyFill="1" applyBorder="1">
      <alignment vertical="center"/>
    </xf>
    <xf numFmtId="0" fontId="15" fillId="0" borderId="0" xfId="2" applyFont="1" applyAlignment="1">
      <alignment horizontal="center"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1" fillId="0" borderId="3" xfId="0" applyNumberFormat="1" applyFont="1" applyFill="1" applyBorder="1">
      <alignment vertical="center"/>
    </xf>
    <xf numFmtId="0" fontId="11" fillId="0" borderId="4" xfId="0" applyNumberFormat="1" applyFont="1" applyFill="1" applyBorder="1">
      <alignment vertical="center"/>
    </xf>
    <xf numFmtId="0" fontId="11" fillId="0" borderId="5"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1" fillId="0" borderId="8" xfId="0" applyNumberFormat="1" applyFont="1" applyFill="1" applyBorder="1">
      <alignment vertical="center"/>
    </xf>
    <xf numFmtId="0" fontId="11" fillId="0" borderId="9" xfId="0" applyNumberFormat="1" applyFont="1" applyFill="1" applyBorder="1">
      <alignment vertical="center"/>
    </xf>
    <xf numFmtId="176" fontId="0" fillId="0" borderId="11" xfId="0" applyNumberFormat="1" applyFill="1" applyBorder="1">
      <alignment vertical="center"/>
    </xf>
    <xf numFmtId="0" fontId="0" fillId="0" borderId="6" xfId="0" applyFill="1" applyBorder="1" applyAlignment="1">
      <alignment horizontal="center" vertical="center"/>
    </xf>
    <xf numFmtId="0" fontId="11" fillId="0" borderId="6" xfId="0" applyNumberFormat="1" applyFont="1" applyFill="1" applyBorder="1">
      <alignment vertical="center"/>
    </xf>
    <xf numFmtId="0" fontId="11" fillId="0" borderId="1" xfId="0" applyNumberFormat="1" applyFont="1" applyFill="1" applyBorder="1">
      <alignment vertical="center"/>
    </xf>
    <xf numFmtId="0" fontId="11" fillId="0" borderId="7"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vertical="top" wrapText="1"/>
    </xf>
    <xf numFmtId="0" fontId="10" fillId="0" borderId="0" xfId="2" applyAlignment="1">
      <alignment vertical="top"/>
    </xf>
    <xf numFmtId="0" fontId="10" fillId="0" borderId="0" xfId="2" applyAlignment="1">
      <alignment horizontal="left" vertical="top" wrapText="1"/>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17</xdr:row>
      <xdr:rowOff>134779</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xdr:from>
      <xdr:col>27</xdr:col>
      <xdr:colOff>226220</xdr:colOff>
      <xdr:row>888</xdr:row>
      <xdr:rowOff>202407</xdr:rowOff>
    </xdr:from>
    <xdr:to>
      <xdr:col>27</xdr:col>
      <xdr:colOff>345282</xdr:colOff>
      <xdr:row>891</xdr:row>
      <xdr:rowOff>95250</xdr:rowOff>
    </xdr:to>
    <xdr:sp macro="" textlink="">
      <xdr:nvSpPr>
        <xdr:cNvPr id="56" name="矢印: 上 55">
          <a:extLst>
            <a:ext uri="{FF2B5EF4-FFF2-40B4-BE49-F238E27FC236}">
              <a16:creationId xmlns:a16="http://schemas.microsoft.com/office/drawing/2014/main" id="{1F3B8992-A1EA-3FC2-95A7-E6EEF6E477EB}"/>
            </a:ext>
          </a:extLst>
        </xdr:cNvPr>
        <xdr:cNvSpPr/>
      </xdr:nvSpPr>
      <xdr:spPr>
        <a:xfrm>
          <a:off x="16752095" y="190511907"/>
          <a:ext cx="119062" cy="535781"/>
        </a:xfrm>
        <a:prstGeom prs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1</xdr:row>
      <xdr:rowOff>0</xdr:rowOff>
    </xdr:from>
    <xdr:to>
      <xdr:col>30</xdr:col>
      <xdr:colOff>412208</xdr:colOff>
      <xdr:row>43</xdr:row>
      <xdr:rowOff>32226</xdr:rowOff>
    </xdr:to>
    <xdr:pic>
      <xdr:nvPicPr>
        <xdr:cNvPr id="31" name="図 30">
          <a:extLst>
            <a:ext uri="{FF2B5EF4-FFF2-40B4-BE49-F238E27FC236}">
              <a16:creationId xmlns:a16="http://schemas.microsoft.com/office/drawing/2014/main" id="{936CACBF-382B-04CE-B16C-B3CD796C392E}"/>
            </a:ext>
          </a:extLst>
        </xdr:cNvPr>
        <xdr:cNvPicPr>
          <a:picLocks noChangeAspect="1"/>
        </xdr:cNvPicPr>
      </xdr:nvPicPr>
      <xdr:blipFill>
        <a:blip xmlns:r="http://schemas.openxmlformats.org/officeDocument/2006/relationships" r:embed="rId1"/>
        <a:stretch>
          <a:fillRect/>
        </a:stretch>
      </xdr:blipFill>
      <xdr:spPr>
        <a:xfrm>
          <a:off x="500063" y="214313"/>
          <a:ext cx="18295395" cy="9033351"/>
        </a:xfrm>
        <a:prstGeom prst="rect">
          <a:avLst/>
        </a:prstGeom>
      </xdr:spPr>
    </xdr:pic>
    <xdr:clientData/>
  </xdr:twoCellAnchor>
  <xdr:twoCellAnchor editAs="oneCell">
    <xdr:from>
      <xdr:col>1</xdr:col>
      <xdr:colOff>0</xdr:colOff>
      <xdr:row>44</xdr:row>
      <xdr:rowOff>0</xdr:rowOff>
    </xdr:from>
    <xdr:to>
      <xdr:col>30</xdr:col>
      <xdr:colOff>412208</xdr:colOff>
      <xdr:row>86</xdr:row>
      <xdr:rowOff>32226</xdr:rowOff>
    </xdr:to>
    <xdr:pic>
      <xdr:nvPicPr>
        <xdr:cNvPr id="47" name="図 46">
          <a:extLst>
            <a:ext uri="{FF2B5EF4-FFF2-40B4-BE49-F238E27FC236}">
              <a16:creationId xmlns:a16="http://schemas.microsoft.com/office/drawing/2014/main" id="{59FC3401-917C-216B-ECAD-3FD4707E7D30}"/>
            </a:ext>
          </a:extLst>
        </xdr:cNvPr>
        <xdr:cNvPicPr>
          <a:picLocks noChangeAspect="1"/>
        </xdr:cNvPicPr>
      </xdr:nvPicPr>
      <xdr:blipFill>
        <a:blip xmlns:r="http://schemas.openxmlformats.org/officeDocument/2006/relationships" r:embed="rId2"/>
        <a:stretch>
          <a:fillRect/>
        </a:stretch>
      </xdr:blipFill>
      <xdr:spPr>
        <a:xfrm>
          <a:off x="500063" y="9429750"/>
          <a:ext cx="18295395" cy="9033351"/>
        </a:xfrm>
        <a:prstGeom prst="rect">
          <a:avLst/>
        </a:prstGeom>
      </xdr:spPr>
    </xdr:pic>
    <xdr:clientData/>
  </xdr:twoCellAnchor>
  <xdr:twoCellAnchor editAs="oneCell">
    <xdr:from>
      <xdr:col>1</xdr:col>
      <xdr:colOff>0</xdr:colOff>
      <xdr:row>87</xdr:row>
      <xdr:rowOff>0</xdr:rowOff>
    </xdr:from>
    <xdr:to>
      <xdr:col>30</xdr:col>
      <xdr:colOff>412208</xdr:colOff>
      <xdr:row>129</xdr:row>
      <xdr:rowOff>32226</xdr:rowOff>
    </xdr:to>
    <xdr:pic>
      <xdr:nvPicPr>
        <xdr:cNvPr id="51" name="図 50">
          <a:extLst>
            <a:ext uri="{FF2B5EF4-FFF2-40B4-BE49-F238E27FC236}">
              <a16:creationId xmlns:a16="http://schemas.microsoft.com/office/drawing/2014/main" id="{C5546FB5-87F5-66BF-C81E-408A22731D53}"/>
            </a:ext>
          </a:extLst>
        </xdr:cNvPr>
        <xdr:cNvPicPr>
          <a:picLocks noChangeAspect="1"/>
        </xdr:cNvPicPr>
      </xdr:nvPicPr>
      <xdr:blipFill>
        <a:blip xmlns:r="http://schemas.openxmlformats.org/officeDocument/2006/relationships" r:embed="rId3"/>
        <a:stretch>
          <a:fillRect/>
        </a:stretch>
      </xdr:blipFill>
      <xdr:spPr>
        <a:xfrm>
          <a:off x="500063" y="18645188"/>
          <a:ext cx="18295395" cy="9033351"/>
        </a:xfrm>
        <a:prstGeom prst="rect">
          <a:avLst/>
        </a:prstGeom>
      </xdr:spPr>
    </xdr:pic>
    <xdr:clientData/>
  </xdr:twoCellAnchor>
  <xdr:twoCellAnchor editAs="oneCell">
    <xdr:from>
      <xdr:col>1</xdr:col>
      <xdr:colOff>0</xdr:colOff>
      <xdr:row>130</xdr:row>
      <xdr:rowOff>0</xdr:rowOff>
    </xdr:from>
    <xdr:to>
      <xdr:col>30</xdr:col>
      <xdr:colOff>412208</xdr:colOff>
      <xdr:row>172</xdr:row>
      <xdr:rowOff>32226</xdr:rowOff>
    </xdr:to>
    <xdr:pic>
      <xdr:nvPicPr>
        <xdr:cNvPr id="52" name="図 51">
          <a:extLst>
            <a:ext uri="{FF2B5EF4-FFF2-40B4-BE49-F238E27FC236}">
              <a16:creationId xmlns:a16="http://schemas.microsoft.com/office/drawing/2014/main" id="{DEBEF4B6-60B5-250F-29B1-23B64F527DAD}"/>
            </a:ext>
          </a:extLst>
        </xdr:cNvPr>
        <xdr:cNvPicPr>
          <a:picLocks noChangeAspect="1"/>
        </xdr:cNvPicPr>
      </xdr:nvPicPr>
      <xdr:blipFill>
        <a:blip xmlns:r="http://schemas.openxmlformats.org/officeDocument/2006/relationships" r:embed="rId4"/>
        <a:stretch>
          <a:fillRect/>
        </a:stretch>
      </xdr:blipFill>
      <xdr:spPr>
        <a:xfrm>
          <a:off x="500063" y="27860625"/>
          <a:ext cx="18295395" cy="9033351"/>
        </a:xfrm>
        <a:prstGeom prst="rect">
          <a:avLst/>
        </a:prstGeom>
      </xdr:spPr>
    </xdr:pic>
    <xdr:clientData/>
  </xdr:twoCellAnchor>
  <xdr:twoCellAnchor editAs="oneCell">
    <xdr:from>
      <xdr:col>1</xdr:col>
      <xdr:colOff>0</xdr:colOff>
      <xdr:row>173</xdr:row>
      <xdr:rowOff>0</xdr:rowOff>
    </xdr:from>
    <xdr:to>
      <xdr:col>30</xdr:col>
      <xdr:colOff>412208</xdr:colOff>
      <xdr:row>215</xdr:row>
      <xdr:rowOff>32226</xdr:rowOff>
    </xdr:to>
    <xdr:pic>
      <xdr:nvPicPr>
        <xdr:cNvPr id="53" name="図 52">
          <a:extLst>
            <a:ext uri="{FF2B5EF4-FFF2-40B4-BE49-F238E27FC236}">
              <a16:creationId xmlns:a16="http://schemas.microsoft.com/office/drawing/2014/main" id="{C72461CB-7AAC-974A-10F3-6AB5B783C066}"/>
            </a:ext>
          </a:extLst>
        </xdr:cNvPr>
        <xdr:cNvPicPr>
          <a:picLocks noChangeAspect="1"/>
        </xdr:cNvPicPr>
      </xdr:nvPicPr>
      <xdr:blipFill>
        <a:blip xmlns:r="http://schemas.openxmlformats.org/officeDocument/2006/relationships" r:embed="rId5"/>
        <a:stretch>
          <a:fillRect/>
        </a:stretch>
      </xdr:blipFill>
      <xdr:spPr>
        <a:xfrm>
          <a:off x="500063" y="37076063"/>
          <a:ext cx="18295395" cy="9033351"/>
        </a:xfrm>
        <a:prstGeom prst="rect">
          <a:avLst/>
        </a:prstGeom>
      </xdr:spPr>
    </xdr:pic>
    <xdr:clientData/>
  </xdr:twoCellAnchor>
  <xdr:twoCellAnchor editAs="oneCell">
    <xdr:from>
      <xdr:col>1</xdr:col>
      <xdr:colOff>0</xdr:colOff>
      <xdr:row>216</xdr:row>
      <xdr:rowOff>0</xdr:rowOff>
    </xdr:from>
    <xdr:to>
      <xdr:col>30</xdr:col>
      <xdr:colOff>412208</xdr:colOff>
      <xdr:row>258</xdr:row>
      <xdr:rowOff>32226</xdr:rowOff>
    </xdr:to>
    <xdr:pic>
      <xdr:nvPicPr>
        <xdr:cNvPr id="54" name="図 53">
          <a:extLst>
            <a:ext uri="{FF2B5EF4-FFF2-40B4-BE49-F238E27FC236}">
              <a16:creationId xmlns:a16="http://schemas.microsoft.com/office/drawing/2014/main" id="{D338D9F0-6FE7-9A75-BEF2-9747DA093AF7}"/>
            </a:ext>
          </a:extLst>
        </xdr:cNvPr>
        <xdr:cNvPicPr>
          <a:picLocks noChangeAspect="1"/>
        </xdr:cNvPicPr>
      </xdr:nvPicPr>
      <xdr:blipFill>
        <a:blip xmlns:r="http://schemas.openxmlformats.org/officeDocument/2006/relationships" r:embed="rId6"/>
        <a:stretch>
          <a:fillRect/>
        </a:stretch>
      </xdr:blipFill>
      <xdr:spPr>
        <a:xfrm>
          <a:off x="500063" y="46291500"/>
          <a:ext cx="18295395" cy="9033351"/>
        </a:xfrm>
        <a:prstGeom prst="rect">
          <a:avLst/>
        </a:prstGeom>
      </xdr:spPr>
    </xdr:pic>
    <xdr:clientData/>
  </xdr:twoCellAnchor>
  <xdr:twoCellAnchor editAs="oneCell">
    <xdr:from>
      <xdr:col>1</xdr:col>
      <xdr:colOff>0</xdr:colOff>
      <xdr:row>259</xdr:row>
      <xdr:rowOff>0</xdr:rowOff>
    </xdr:from>
    <xdr:to>
      <xdr:col>30</xdr:col>
      <xdr:colOff>412208</xdr:colOff>
      <xdr:row>301</xdr:row>
      <xdr:rowOff>32226</xdr:rowOff>
    </xdr:to>
    <xdr:pic>
      <xdr:nvPicPr>
        <xdr:cNvPr id="55" name="図 54">
          <a:extLst>
            <a:ext uri="{FF2B5EF4-FFF2-40B4-BE49-F238E27FC236}">
              <a16:creationId xmlns:a16="http://schemas.microsoft.com/office/drawing/2014/main" id="{1F3879F5-4754-E56E-B78C-894B480CDFDA}"/>
            </a:ext>
          </a:extLst>
        </xdr:cNvPr>
        <xdr:cNvPicPr>
          <a:picLocks noChangeAspect="1"/>
        </xdr:cNvPicPr>
      </xdr:nvPicPr>
      <xdr:blipFill>
        <a:blip xmlns:r="http://schemas.openxmlformats.org/officeDocument/2006/relationships" r:embed="rId7"/>
        <a:stretch>
          <a:fillRect/>
        </a:stretch>
      </xdr:blipFill>
      <xdr:spPr>
        <a:xfrm>
          <a:off x="500063" y="55506938"/>
          <a:ext cx="18295395" cy="9033351"/>
        </a:xfrm>
        <a:prstGeom prst="rect">
          <a:avLst/>
        </a:prstGeom>
      </xdr:spPr>
    </xdr:pic>
    <xdr:clientData/>
  </xdr:twoCellAnchor>
  <xdr:twoCellAnchor editAs="oneCell">
    <xdr:from>
      <xdr:col>1</xdr:col>
      <xdr:colOff>0</xdr:colOff>
      <xdr:row>302</xdr:row>
      <xdr:rowOff>0</xdr:rowOff>
    </xdr:from>
    <xdr:to>
      <xdr:col>30</xdr:col>
      <xdr:colOff>412208</xdr:colOff>
      <xdr:row>344</xdr:row>
      <xdr:rowOff>32226</xdr:rowOff>
    </xdr:to>
    <xdr:pic>
      <xdr:nvPicPr>
        <xdr:cNvPr id="72" name="図 71">
          <a:extLst>
            <a:ext uri="{FF2B5EF4-FFF2-40B4-BE49-F238E27FC236}">
              <a16:creationId xmlns:a16="http://schemas.microsoft.com/office/drawing/2014/main" id="{3B94FA8E-D7F3-D0EC-9C55-6B726B7B3D63}"/>
            </a:ext>
          </a:extLst>
        </xdr:cNvPr>
        <xdr:cNvPicPr>
          <a:picLocks noChangeAspect="1"/>
        </xdr:cNvPicPr>
      </xdr:nvPicPr>
      <xdr:blipFill>
        <a:blip xmlns:r="http://schemas.openxmlformats.org/officeDocument/2006/relationships" r:embed="rId8"/>
        <a:stretch>
          <a:fillRect/>
        </a:stretch>
      </xdr:blipFill>
      <xdr:spPr>
        <a:xfrm>
          <a:off x="500063" y="64722375"/>
          <a:ext cx="18295395" cy="9033351"/>
        </a:xfrm>
        <a:prstGeom prst="rect">
          <a:avLst/>
        </a:prstGeom>
      </xdr:spPr>
    </xdr:pic>
    <xdr:clientData/>
  </xdr:twoCellAnchor>
  <xdr:twoCellAnchor editAs="oneCell">
    <xdr:from>
      <xdr:col>1</xdr:col>
      <xdr:colOff>0</xdr:colOff>
      <xdr:row>345</xdr:row>
      <xdr:rowOff>0</xdr:rowOff>
    </xdr:from>
    <xdr:to>
      <xdr:col>30</xdr:col>
      <xdr:colOff>412208</xdr:colOff>
      <xdr:row>387</xdr:row>
      <xdr:rowOff>32226</xdr:rowOff>
    </xdr:to>
    <xdr:pic>
      <xdr:nvPicPr>
        <xdr:cNvPr id="83" name="図 82">
          <a:extLst>
            <a:ext uri="{FF2B5EF4-FFF2-40B4-BE49-F238E27FC236}">
              <a16:creationId xmlns:a16="http://schemas.microsoft.com/office/drawing/2014/main" id="{14C480B7-1215-B9A7-4408-712397887E81}"/>
            </a:ext>
          </a:extLst>
        </xdr:cNvPr>
        <xdr:cNvPicPr>
          <a:picLocks noChangeAspect="1"/>
        </xdr:cNvPicPr>
      </xdr:nvPicPr>
      <xdr:blipFill>
        <a:blip xmlns:r="http://schemas.openxmlformats.org/officeDocument/2006/relationships" r:embed="rId9"/>
        <a:stretch>
          <a:fillRect/>
        </a:stretch>
      </xdr:blipFill>
      <xdr:spPr>
        <a:xfrm>
          <a:off x="500063" y="73937813"/>
          <a:ext cx="18295395" cy="9033351"/>
        </a:xfrm>
        <a:prstGeom prst="rect">
          <a:avLst/>
        </a:prstGeom>
      </xdr:spPr>
    </xdr:pic>
    <xdr:clientData/>
  </xdr:twoCellAnchor>
  <xdr:twoCellAnchor editAs="oneCell">
    <xdr:from>
      <xdr:col>1</xdr:col>
      <xdr:colOff>0</xdr:colOff>
      <xdr:row>388</xdr:row>
      <xdr:rowOff>0</xdr:rowOff>
    </xdr:from>
    <xdr:to>
      <xdr:col>30</xdr:col>
      <xdr:colOff>412208</xdr:colOff>
      <xdr:row>430</xdr:row>
      <xdr:rowOff>32226</xdr:rowOff>
    </xdr:to>
    <xdr:pic>
      <xdr:nvPicPr>
        <xdr:cNvPr id="88" name="図 87">
          <a:extLst>
            <a:ext uri="{FF2B5EF4-FFF2-40B4-BE49-F238E27FC236}">
              <a16:creationId xmlns:a16="http://schemas.microsoft.com/office/drawing/2014/main" id="{60381396-5239-A3F3-E649-2D0AFE17A1AF}"/>
            </a:ext>
          </a:extLst>
        </xdr:cNvPr>
        <xdr:cNvPicPr>
          <a:picLocks noChangeAspect="1"/>
        </xdr:cNvPicPr>
      </xdr:nvPicPr>
      <xdr:blipFill>
        <a:blip xmlns:r="http://schemas.openxmlformats.org/officeDocument/2006/relationships" r:embed="rId10"/>
        <a:stretch>
          <a:fillRect/>
        </a:stretch>
      </xdr:blipFill>
      <xdr:spPr>
        <a:xfrm>
          <a:off x="500063" y="83153250"/>
          <a:ext cx="18295395" cy="9033351"/>
        </a:xfrm>
        <a:prstGeom prst="rect">
          <a:avLst/>
        </a:prstGeom>
      </xdr:spPr>
    </xdr:pic>
    <xdr:clientData/>
  </xdr:twoCellAnchor>
  <xdr:twoCellAnchor editAs="oneCell">
    <xdr:from>
      <xdr:col>1</xdr:col>
      <xdr:colOff>0</xdr:colOff>
      <xdr:row>431</xdr:row>
      <xdr:rowOff>0</xdr:rowOff>
    </xdr:from>
    <xdr:to>
      <xdr:col>30</xdr:col>
      <xdr:colOff>412208</xdr:colOff>
      <xdr:row>473</xdr:row>
      <xdr:rowOff>32226</xdr:rowOff>
    </xdr:to>
    <xdr:pic>
      <xdr:nvPicPr>
        <xdr:cNvPr id="26" name="図 25">
          <a:extLst>
            <a:ext uri="{FF2B5EF4-FFF2-40B4-BE49-F238E27FC236}">
              <a16:creationId xmlns:a16="http://schemas.microsoft.com/office/drawing/2014/main" id="{6F2DB786-0863-FEED-EF18-27A8FDAF1E54}"/>
            </a:ext>
          </a:extLst>
        </xdr:cNvPr>
        <xdr:cNvPicPr>
          <a:picLocks noChangeAspect="1"/>
        </xdr:cNvPicPr>
      </xdr:nvPicPr>
      <xdr:blipFill>
        <a:blip xmlns:r="http://schemas.openxmlformats.org/officeDocument/2006/relationships" r:embed="rId11"/>
        <a:stretch>
          <a:fillRect/>
        </a:stretch>
      </xdr:blipFill>
      <xdr:spPr>
        <a:xfrm>
          <a:off x="500063" y="92368688"/>
          <a:ext cx="18295395" cy="9033351"/>
        </a:xfrm>
        <a:prstGeom prst="rect">
          <a:avLst/>
        </a:prstGeom>
      </xdr:spPr>
    </xdr:pic>
    <xdr:clientData/>
  </xdr:twoCellAnchor>
  <xdr:twoCellAnchor editAs="oneCell">
    <xdr:from>
      <xdr:col>1</xdr:col>
      <xdr:colOff>0</xdr:colOff>
      <xdr:row>474</xdr:row>
      <xdr:rowOff>0</xdr:rowOff>
    </xdr:from>
    <xdr:to>
      <xdr:col>30</xdr:col>
      <xdr:colOff>412208</xdr:colOff>
      <xdr:row>516</xdr:row>
      <xdr:rowOff>32226</xdr:rowOff>
    </xdr:to>
    <xdr:pic>
      <xdr:nvPicPr>
        <xdr:cNvPr id="27" name="図 26">
          <a:extLst>
            <a:ext uri="{FF2B5EF4-FFF2-40B4-BE49-F238E27FC236}">
              <a16:creationId xmlns:a16="http://schemas.microsoft.com/office/drawing/2014/main" id="{9EDA944E-EC79-A0BF-4A91-4B80FDA943A8}"/>
            </a:ext>
          </a:extLst>
        </xdr:cNvPr>
        <xdr:cNvPicPr>
          <a:picLocks noChangeAspect="1"/>
        </xdr:cNvPicPr>
      </xdr:nvPicPr>
      <xdr:blipFill>
        <a:blip xmlns:r="http://schemas.openxmlformats.org/officeDocument/2006/relationships" r:embed="rId12"/>
        <a:stretch>
          <a:fillRect/>
        </a:stretch>
      </xdr:blipFill>
      <xdr:spPr>
        <a:xfrm>
          <a:off x="500063" y="101584125"/>
          <a:ext cx="18295395" cy="9033351"/>
        </a:xfrm>
        <a:prstGeom prst="rect">
          <a:avLst/>
        </a:prstGeom>
      </xdr:spPr>
    </xdr:pic>
    <xdr:clientData/>
  </xdr:twoCellAnchor>
  <xdr:twoCellAnchor editAs="oneCell">
    <xdr:from>
      <xdr:col>1</xdr:col>
      <xdr:colOff>0</xdr:colOff>
      <xdr:row>517</xdr:row>
      <xdr:rowOff>0</xdr:rowOff>
    </xdr:from>
    <xdr:to>
      <xdr:col>30</xdr:col>
      <xdr:colOff>412208</xdr:colOff>
      <xdr:row>559</xdr:row>
      <xdr:rowOff>32226</xdr:rowOff>
    </xdr:to>
    <xdr:pic>
      <xdr:nvPicPr>
        <xdr:cNvPr id="29" name="図 28">
          <a:extLst>
            <a:ext uri="{FF2B5EF4-FFF2-40B4-BE49-F238E27FC236}">
              <a16:creationId xmlns:a16="http://schemas.microsoft.com/office/drawing/2014/main" id="{DEDB4017-2BB6-8716-EF9B-F7F4DCFDBAD1}"/>
            </a:ext>
          </a:extLst>
        </xdr:cNvPr>
        <xdr:cNvPicPr>
          <a:picLocks noChangeAspect="1"/>
        </xdr:cNvPicPr>
      </xdr:nvPicPr>
      <xdr:blipFill>
        <a:blip xmlns:r="http://schemas.openxmlformats.org/officeDocument/2006/relationships" r:embed="rId13"/>
        <a:stretch>
          <a:fillRect/>
        </a:stretch>
      </xdr:blipFill>
      <xdr:spPr>
        <a:xfrm>
          <a:off x="500063" y="110799563"/>
          <a:ext cx="18295395" cy="9033351"/>
        </a:xfrm>
        <a:prstGeom prst="rect">
          <a:avLst/>
        </a:prstGeom>
      </xdr:spPr>
    </xdr:pic>
    <xdr:clientData/>
  </xdr:twoCellAnchor>
  <xdr:twoCellAnchor editAs="oneCell">
    <xdr:from>
      <xdr:col>1</xdr:col>
      <xdr:colOff>0</xdr:colOff>
      <xdr:row>560</xdr:row>
      <xdr:rowOff>0</xdr:rowOff>
    </xdr:from>
    <xdr:to>
      <xdr:col>30</xdr:col>
      <xdr:colOff>412208</xdr:colOff>
      <xdr:row>602</xdr:row>
      <xdr:rowOff>32226</xdr:rowOff>
    </xdr:to>
    <xdr:pic>
      <xdr:nvPicPr>
        <xdr:cNvPr id="30" name="図 29">
          <a:extLst>
            <a:ext uri="{FF2B5EF4-FFF2-40B4-BE49-F238E27FC236}">
              <a16:creationId xmlns:a16="http://schemas.microsoft.com/office/drawing/2014/main" id="{8CF66A4B-FD34-620E-18E6-E9EBE8BB1281}"/>
            </a:ext>
          </a:extLst>
        </xdr:cNvPr>
        <xdr:cNvPicPr>
          <a:picLocks noChangeAspect="1"/>
        </xdr:cNvPicPr>
      </xdr:nvPicPr>
      <xdr:blipFill>
        <a:blip xmlns:r="http://schemas.openxmlformats.org/officeDocument/2006/relationships" r:embed="rId14"/>
        <a:stretch>
          <a:fillRect/>
        </a:stretch>
      </xdr:blipFill>
      <xdr:spPr>
        <a:xfrm>
          <a:off x="500063" y="120015000"/>
          <a:ext cx="18295395" cy="9033351"/>
        </a:xfrm>
        <a:prstGeom prst="rect">
          <a:avLst/>
        </a:prstGeom>
      </xdr:spPr>
    </xdr:pic>
    <xdr:clientData/>
  </xdr:twoCellAnchor>
  <xdr:twoCellAnchor editAs="oneCell">
    <xdr:from>
      <xdr:col>1</xdr:col>
      <xdr:colOff>0</xdr:colOff>
      <xdr:row>603</xdr:row>
      <xdr:rowOff>0</xdr:rowOff>
    </xdr:from>
    <xdr:to>
      <xdr:col>30</xdr:col>
      <xdr:colOff>412208</xdr:colOff>
      <xdr:row>645</xdr:row>
      <xdr:rowOff>32226</xdr:rowOff>
    </xdr:to>
    <xdr:pic>
      <xdr:nvPicPr>
        <xdr:cNvPr id="32" name="図 31">
          <a:extLst>
            <a:ext uri="{FF2B5EF4-FFF2-40B4-BE49-F238E27FC236}">
              <a16:creationId xmlns:a16="http://schemas.microsoft.com/office/drawing/2014/main" id="{577922EB-C262-6855-E053-9A3A4A0B9D00}"/>
            </a:ext>
          </a:extLst>
        </xdr:cNvPr>
        <xdr:cNvPicPr>
          <a:picLocks noChangeAspect="1"/>
        </xdr:cNvPicPr>
      </xdr:nvPicPr>
      <xdr:blipFill>
        <a:blip xmlns:r="http://schemas.openxmlformats.org/officeDocument/2006/relationships" r:embed="rId15"/>
        <a:stretch>
          <a:fillRect/>
        </a:stretch>
      </xdr:blipFill>
      <xdr:spPr>
        <a:xfrm>
          <a:off x="500063" y="129230438"/>
          <a:ext cx="18295395" cy="9033351"/>
        </a:xfrm>
        <a:prstGeom prst="rect">
          <a:avLst/>
        </a:prstGeom>
      </xdr:spPr>
    </xdr:pic>
    <xdr:clientData/>
  </xdr:twoCellAnchor>
  <xdr:twoCellAnchor editAs="oneCell">
    <xdr:from>
      <xdr:col>1</xdr:col>
      <xdr:colOff>0</xdr:colOff>
      <xdr:row>646</xdr:row>
      <xdr:rowOff>0</xdr:rowOff>
    </xdr:from>
    <xdr:to>
      <xdr:col>30</xdr:col>
      <xdr:colOff>412208</xdr:colOff>
      <xdr:row>688</xdr:row>
      <xdr:rowOff>32226</xdr:rowOff>
    </xdr:to>
    <xdr:pic>
      <xdr:nvPicPr>
        <xdr:cNvPr id="33" name="図 32">
          <a:extLst>
            <a:ext uri="{FF2B5EF4-FFF2-40B4-BE49-F238E27FC236}">
              <a16:creationId xmlns:a16="http://schemas.microsoft.com/office/drawing/2014/main" id="{05A0B5E9-167F-E384-39B6-9D1FBC759C43}"/>
            </a:ext>
          </a:extLst>
        </xdr:cNvPr>
        <xdr:cNvPicPr>
          <a:picLocks noChangeAspect="1"/>
        </xdr:cNvPicPr>
      </xdr:nvPicPr>
      <xdr:blipFill>
        <a:blip xmlns:r="http://schemas.openxmlformats.org/officeDocument/2006/relationships" r:embed="rId16"/>
        <a:stretch>
          <a:fillRect/>
        </a:stretch>
      </xdr:blipFill>
      <xdr:spPr>
        <a:xfrm>
          <a:off x="500063" y="138445875"/>
          <a:ext cx="18295395" cy="9033351"/>
        </a:xfrm>
        <a:prstGeom prst="rect">
          <a:avLst/>
        </a:prstGeom>
      </xdr:spPr>
    </xdr:pic>
    <xdr:clientData/>
  </xdr:twoCellAnchor>
  <xdr:twoCellAnchor editAs="oneCell">
    <xdr:from>
      <xdr:col>1</xdr:col>
      <xdr:colOff>0</xdr:colOff>
      <xdr:row>689</xdr:row>
      <xdr:rowOff>0</xdr:rowOff>
    </xdr:from>
    <xdr:to>
      <xdr:col>30</xdr:col>
      <xdr:colOff>412208</xdr:colOff>
      <xdr:row>731</xdr:row>
      <xdr:rowOff>32226</xdr:rowOff>
    </xdr:to>
    <xdr:pic>
      <xdr:nvPicPr>
        <xdr:cNvPr id="34" name="図 33">
          <a:extLst>
            <a:ext uri="{FF2B5EF4-FFF2-40B4-BE49-F238E27FC236}">
              <a16:creationId xmlns:a16="http://schemas.microsoft.com/office/drawing/2014/main" id="{894532C3-6993-9361-4F58-3DC2CEB3C45C}"/>
            </a:ext>
          </a:extLst>
        </xdr:cNvPr>
        <xdr:cNvPicPr>
          <a:picLocks noChangeAspect="1"/>
        </xdr:cNvPicPr>
      </xdr:nvPicPr>
      <xdr:blipFill>
        <a:blip xmlns:r="http://schemas.openxmlformats.org/officeDocument/2006/relationships" r:embed="rId17"/>
        <a:stretch>
          <a:fillRect/>
        </a:stretch>
      </xdr:blipFill>
      <xdr:spPr>
        <a:xfrm>
          <a:off x="500063" y="147661313"/>
          <a:ext cx="18295395" cy="9033351"/>
        </a:xfrm>
        <a:prstGeom prst="rect">
          <a:avLst/>
        </a:prstGeom>
      </xdr:spPr>
    </xdr:pic>
    <xdr:clientData/>
  </xdr:twoCellAnchor>
  <xdr:twoCellAnchor editAs="oneCell">
    <xdr:from>
      <xdr:col>1</xdr:col>
      <xdr:colOff>0</xdr:colOff>
      <xdr:row>732</xdr:row>
      <xdr:rowOff>0</xdr:rowOff>
    </xdr:from>
    <xdr:to>
      <xdr:col>30</xdr:col>
      <xdr:colOff>412208</xdr:colOff>
      <xdr:row>774</xdr:row>
      <xdr:rowOff>32226</xdr:rowOff>
    </xdr:to>
    <xdr:pic>
      <xdr:nvPicPr>
        <xdr:cNvPr id="35" name="図 34">
          <a:extLst>
            <a:ext uri="{FF2B5EF4-FFF2-40B4-BE49-F238E27FC236}">
              <a16:creationId xmlns:a16="http://schemas.microsoft.com/office/drawing/2014/main" id="{34FC54FE-1325-30AF-0F59-77708737CDD5}"/>
            </a:ext>
          </a:extLst>
        </xdr:cNvPr>
        <xdr:cNvPicPr>
          <a:picLocks noChangeAspect="1"/>
        </xdr:cNvPicPr>
      </xdr:nvPicPr>
      <xdr:blipFill>
        <a:blip xmlns:r="http://schemas.openxmlformats.org/officeDocument/2006/relationships" r:embed="rId18"/>
        <a:stretch>
          <a:fillRect/>
        </a:stretch>
      </xdr:blipFill>
      <xdr:spPr>
        <a:xfrm>
          <a:off x="500063" y="156876750"/>
          <a:ext cx="18295395" cy="9033351"/>
        </a:xfrm>
        <a:prstGeom prst="rect">
          <a:avLst/>
        </a:prstGeom>
      </xdr:spPr>
    </xdr:pic>
    <xdr:clientData/>
  </xdr:twoCellAnchor>
  <xdr:twoCellAnchor editAs="oneCell">
    <xdr:from>
      <xdr:col>1</xdr:col>
      <xdr:colOff>0</xdr:colOff>
      <xdr:row>775</xdr:row>
      <xdr:rowOff>0</xdr:rowOff>
    </xdr:from>
    <xdr:to>
      <xdr:col>30</xdr:col>
      <xdr:colOff>412208</xdr:colOff>
      <xdr:row>817</xdr:row>
      <xdr:rowOff>32226</xdr:rowOff>
    </xdr:to>
    <xdr:pic>
      <xdr:nvPicPr>
        <xdr:cNvPr id="36" name="図 35">
          <a:extLst>
            <a:ext uri="{FF2B5EF4-FFF2-40B4-BE49-F238E27FC236}">
              <a16:creationId xmlns:a16="http://schemas.microsoft.com/office/drawing/2014/main" id="{0B5152F5-57AD-B3D9-9B5C-E2A5E4478209}"/>
            </a:ext>
          </a:extLst>
        </xdr:cNvPr>
        <xdr:cNvPicPr>
          <a:picLocks noChangeAspect="1"/>
        </xdr:cNvPicPr>
      </xdr:nvPicPr>
      <xdr:blipFill>
        <a:blip xmlns:r="http://schemas.openxmlformats.org/officeDocument/2006/relationships" r:embed="rId19"/>
        <a:stretch>
          <a:fillRect/>
        </a:stretch>
      </xdr:blipFill>
      <xdr:spPr>
        <a:xfrm>
          <a:off x="500063" y="166092188"/>
          <a:ext cx="18295395" cy="9033351"/>
        </a:xfrm>
        <a:prstGeom prst="rect">
          <a:avLst/>
        </a:prstGeom>
      </xdr:spPr>
    </xdr:pic>
    <xdr:clientData/>
  </xdr:twoCellAnchor>
  <xdr:twoCellAnchor editAs="oneCell">
    <xdr:from>
      <xdr:col>1</xdr:col>
      <xdr:colOff>0</xdr:colOff>
      <xdr:row>818</xdr:row>
      <xdr:rowOff>0</xdr:rowOff>
    </xdr:from>
    <xdr:to>
      <xdr:col>30</xdr:col>
      <xdr:colOff>412208</xdr:colOff>
      <xdr:row>860</xdr:row>
      <xdr:rowOff>32226</xdr:rowOff>
    </xdr:to>
    <xdr:pic>
      <xdr:nvPicPr>
        <xdr:cNvPr id="37" name="図 36">
          <a:extLst>
            <a:ext uri="{FF2B5EF4-FFF2-40B4-BE49-F238E27FC236}">
              <a16:creationId xmlns:a16="http://schemas.microsoft.com/office/drawing/2014/main" id="{E9AF7C3F-2143-E9B1-244C-ECBDCE10EC18}"/>
            </a:ext>
          </a:extLst>
        </xdr:cNvPr>
        <xdr:cNvPicPr>
          <a:picLocks noChangeAspect="1"/>
        </xdr:cNvPicPr>
      </xdr:nvPicPr>
      <xdr:blipFill>
        <a:blip xmlns:r="http://schemas.openxmlformats.org/officeDocument/2006/relationships" r:embed="rId20"/>
        <a:stretch>
          <a:fillRect/>
        </a:stretch>
      </xdr:blipFill>
      <xdr:spPr>
        <a:xfrm>
          <a:off x="500063" y="175307625"/>
          <a:ext cx="18295395" cy="9033351"/>
        </a:xfrm>
        <a:prstGeom prst="rect">
          <a:avLst/>
        </a:prstGeom>
      </xdr:spPr>
    </xdr:pic>
    <xdr:clientData/>
  </xdr:twoCellAnchor>
  <xdr:twoCellAnchor editAs="oneCell">
    <xdr:from>
      <xdr:col>1</xdr:col>
      <xdr:colOff>0</xdr:colOff>
      <xdr:row>861</xdr:row>
      <xdr:rowOff>0</xdr:rowOff>
    </xdr:from>
    <xdr:to>
      <xdr:col>30</xdr:col>
      <xdr:colOff>412208</xdr:colOff>
      <xdr:row>903</xdr:row>
      <xdr:rowOff>32226</xdr:rowOff>
    </xdr:to>
    <xdr:pic>
      <xdr:nvPicPr>
        <xdr:cNvPr id="38" name="図 37">
          <a:extLst>
            <a:ext uri="{FF2B5EF4-FFF2-40B4-BE49-F238E27FC236}">
              <a16:creationId xmlns:a16="http://schemas.microsoft.com/office/drawing/2014/main" id="{11D85A6D-31A1-8E17-5C89-1DDE349818DB}"/>
            </a:ext>
          </a:extLst>
        </xdr:cNvPr>
        <xdr:cNvPicPr>
          <a:picLocks noChangeAspect="1"/>
        </xdr:cNvPicPr>
      </xdr:nvPicPr>
      <xdr:blipFill>
        <a:blip xmlns:r="http://schemas.openxmlformats.org/officeDocument/2006/relationships" r:embed="rId21"/>
        <a:stretch>
          <a:fillRect/>
        </a:stretch>
      </xdr:blipFill>
      <xdr:spPr>
        <a:xfrm>
          <a:off x="500063" y="184523063"/>
          <a:ext cx="18295395" cy="9033351"/>
        </a:xfrm>
        <a:prstGeom prst="rect">
          <a:avLst/>
        </a:prstGeom>
      </xdr:spPr>
    </xdr:pic>
    <xdr:clientData/>
  </xdr:twoCellAnchor>
  <xdr:twoCellAnchor editAs="oneCell">
    <xdr:from>
      <xdr:col>1</xdr:col>
      <xdr:colOff>0</xdr:colOff>
      <xdr:row>904</xdr:row>
      <xdr:rowOff>0</xdr:rowOff>
    </xdr:from>
    <xdr:to>
      <xdr:col>30</xdr:col>
      <xdr:colOff>412208</xdr:colOff>
      <xdr:row>946</xdr:row>
      <xdr:rowOff>32226</xdr:rowOff>
    </xdr:to>
    <xdr:pic>
      <xdr:nvPicPr>
        <xdr:cNvPr id="39" name="図 38">
          <a:extLst>
            <a:ext uri="{FF2B5EF4-FFF2-40B4-BE49-F238E27FC236}">
              <a16:creationId xmlns:a16="http://schemas.microsoft.com/office/drawing/2014/main" id="{D53F76FB-2E03-9998-A2F1-2FFEADF8660F}"/>
            </a:ext>
          </a:extLst>
        </xdr:cNvPr>
        <xdr:cNvPicPr>
          <a:picLocks noChangeAspect="1"/>
        </xdr:cNvPicPr>
      </xdr:nvPicPr>
      <xdr:blipFill>
        <a:blip xmlns:r="http://schemas.openxmlformats.org/officeDocument/2006/relationships" r:embed="rId22"/>
        <a:stretch>
          <a:fillRect/>
        </a:stretch>
      </xdr:blipFill>
      <xdr:spPr>
        <a:xfrm>
          <a:off x="500063" y="193738500"/>
          <a:ext cx="18295395" cy="9033351"/>
        </a:xfrm>
        <a:prstGeom prst="rect">
          <a:avLst/>
        </a:prstGeom>
      </xdr:spPr>
    </xdr:pic>
    <xdr:clientData/>
  </xdr:twoCellAnchor>
  <xdr:twoCellAnchor editAs="oneCell">
    <xdr:from>
      <xdr:col>1</xdr:col>
      <xdr:colOff>0</xdr:colOff>
      <xdr:row>947</xdr:row>
      <xdr:rowOff>0</xdr:rowOff>
    </xdr:from>
    <xdr:to>
      <xdr:col>30</xdr:col>
      <xdr:colOff>412208</xdr:colOff>
      <xdr:row>989</xdr:row>
      <xdr:rowOff>32226</xdr:rowOff>
    </xdr:to>
    <xdr:pic>
      <xdr:nvPicPr>
        <xdr:cNvPr id="40" name="図 39">
          <a:extLst>
            <a:ext uri="{FF2B5EF4-FFF2-40B4-BE49-F238E27FC236}">
              <a16:creationId xmlns:a16="http://schemas.microsoft.com/office/drawing/2014/main" id="{0D20B334-12D1-FB10-D9D1-B22ABDD5EA38}"/>
            </a:ext>
          </a:extLst>
        </xdr:cNvPr>
        <xdr:cNvPicPr>
          <a:picLocks noChangeAspect="1"/>
        </xdr:cNvPicPr>
      </xdr:nvPicPr>
      <xdr:blipFill>
        <a:blip xmlns:r="http://schemas.openxmlformats.org/officeDocument/2006/relationships" r:embed="rId23"/>
        <a:stretch>
          <a:fillRect/>
        </a:stretch>
      </xdr:blipFill>
      <xdr:spPr>
        <a:xfrm>
          <a:off x="500063" y="202953938"/>
          <a:ext cx="18295395" cy="9033351"/>
        </a:xfrm>
        <a:prstGeom prst="rect">
          <a:avLst/>
        </a:prstGeom>
      </xdr:spPr>
    </xdr:pic>
    <xdr:clientData/>
  </xdr:twoCellAnchor>
  <xdr:twoCellAnchor editAs="oneCell">
    <xdr:from>
      <xdr:col>1</xdr:col>
      <xdr:colOff>0</xdr:colOff>
      <xdr:row>990</xdr:row>
      <xdr:rowOff>0</xdr:rowOff>
    </xdr:from>
    <xdr:to>
      <xdr:col>30</xdr:col>
      <xdr:colOff>412208</xdr:colOff>
      <xdr:row>1032</xdr:row>
      <xdr:rowOff>32226</xdr:rowOff>
    </xdr:to>
    <xdr:pic>
      <xdr:nvPicPr>
        <xdr:cNvPr id="41" name="図 40">
          <a:extLst>
            <a:ext uri="{FF2B5EF4-FFF2-40B4-BE49-F238E27FC236}">
              <a16:creationId xmlns:a16="http://schemas.microsoft.com/office/drawing/2014/main" id="{3F49028A-9B0B-F91C-BAF1-36487D1D1C47}"/>
            </a:ext>
          </a:extLst>
        </xdr:cNvPr>
        <xdr:cNvPicPr>
          <a:picLocks noChangeAspect="1"/>
        </xdr:cNvPicPr>
      </xdr:nvPicPr>
      <xdr:blipFill>
        <a:blip xmlns:r="http://schemas.openxmlformats.org/officeDocument/2006/relationships" r:embed="rId24"/>
        <a:stretch>
          <a:fillRect/>
        </a:stretch>
      </xdr:blipFill>
      <xdr:spPr>
        <a:xfrm>
          <a:off x="500063" y="212169375"/>
          <a:ext cx="18295395" cy="9033351"/>
        </a:xfrm>
        <a:prstGeom prst="rect">
          <a:avLst/>
        </a:prstGeom>
      </xdr:spPr>
    </xdr:pic>
    <xdr:clientData/>
  </xdr:twoCellAnchor>
  <xdr:twoCellAnchor editAs="oneCell">
    <xdr:from>
      <xdr:col>1</xdr:col>
      <xdr:colOff>0</xdr:colOff>
      <xdr:row>1033</xdr:row>
      <xdr:rowOff>0</xdr:rowOff>
    </xdr:from>
    <xdr:to>
      <xdr:col>30</xdr:col>
      <xdr:colOff>412208</xdr:colOff>
      <xdr:row>1075</xdr:row>
      <xdr:rowOff>32226</xdr:rowOff>
    </xdr:to>
    <xdr:pic>
      <xdr:nvPicPr>
        <xdr:cNvPr id="42" name="図 41">
          <a:extLst>
            <a:ext uri="{FF2B5EF4-FFF2-40B4-BE49-F238E27FC236}">
              <a16:creationId xmlns:a16="http://schemas.microsoft.com/office/drawing/2014/main" id="{50BFC755-78E8-1F2F-F1FF-161FF2943C9C}"/>
            </a:ext>
          </a:extLst>
        </xdr:cNvPr>
        <xdr:cNvPicPr>
          <a:picLocks noChangeAspect="1"/>
        </xdr:cNvPicPr>
      </xdr:nvPicPr>
      <xdr:blipFill>
        <a:blip xmlns:r="http://schemas.openxmlformats.org/officeDocument/2006/relationships" r:embed="rId25"/>
        <a:stretch>
          <a:fillRect/>
        </a:stretch>
      </xdr:blipFill>
      <xdr:spPr>
        <a:xfrm>
          <a:off x="500063" y="221384813"/>
          <a:ext cx="18295395" cy="9033351"/>
        </a:xfrm>
        <a:prstGeom prst="rect">
          <a:avLst/>
        </a:prstGeom>
      </xdr:spPr>
    </xdr:pic>
    <xdr:clientData/>
  </xdr:twoCellAnchor>
  <xdr:twoCellAnchor editAs="oneCell">
    <xdr:from>
      <xdr:col>1</xdr:col>
      <xdr:colOff>0</xdr:colOff>
      <xdr:row>1076</xdr:row>
      <xdr:rowOff>0</xdr:rowOff>
    </xdr:from>
    <xdr:to>
      <xdr:col>30</xdr:col>
      <xdr:colOff>412208</xdr:colOff>
      <xdr:row>1118</xdr:row>
      <xdr:rowOff>32226</xdr:rowOff>
    </xdr:to>
    <xdr:pic>
      <xdr:nvPicPr>
        <xdr:cNvPr id="43" name="図 42">
          <a:extLst>
            <a:ext uri="{FF2B5EF4-FFF2-40B4-BE49-F238E27FC236}">
              <a16:creationId xmlns:a16="http://schemas.microsoft.com/office/drawing/2014/main" id="{7F6AFAB6-9CE1-DFF9-EBD9-5650E26E0F7B}"/>
            </a:ext>
          </a:extLst>
        </xdr:cNvPr>
        <xdr:cNvPicPr>
          <a:picLocks noChangeAspect="1"/>
        </xdr:cNvPicPr>
      </xdr:nvPicPr>
      <xdr:blipFill>
        <a:blip xmlns:r="http://schemas.openxmlformats.org/officeDocument/2006/relationships" r:embed="rId26"/>
        <a:stretch>
          <a:fillRect/>
        </a:stretch>
      </xdr:blipFill>
      <xdr:spPr>
        <a:xfrm>
          <a:off x="500063" y="230600250"/>
          <a:ext cx="18295395" cy="9033351"/>
        </a:xfrm>
        <a:prstGeom prst="rect">
          <a:avLst/>
        </a:prstGeom>
      </xdr:spPr>
    </xdr:pic>
    <xdr:clientData/>
  </xdr:twoCellAnchor>
  <xdr:twoCellAnchor editAs="oneCell">
    <xdr:from>
      <xdr:col>1</xdr:col>
      <xdr:colOff>0</xdr:colOff>
      <xdr:row>1119</xdr:row>
      <xdr:rowOff>0</xdr:rowOff>
    </xdr:from>
    <xdr:to>
      <xdr:col>30</xdr:col>
      <xdr:colOff>412208</xdr:colOff>
      <xdr:row>1161</xdr:row>
      <xdr:rowOff>32226</xdr:rowOff>
    </xdr:to>
    <xdr:pic>
      <xdr:nvPicPr>
        <xdr:cNvPr id="44" name="図 43">
          <a:extLst>
            <a:ext uri="{FF2B5EF4-FFF2-40B4-BE49-F238E27FC236}">
              <a16:creationId xmlns:a16="http://schemas.microsoft.com/office/drawing/2014/main" id="{28E4C30C-3369-99B1-457E-7ECC289C8D3C}"/>
            </a:ext>
          </a:extLst>
        </xdr:cNvPr>
        <xdr:cNvPicPr>
          <a:picLocks noChangeAspect="1"/>
        </xdr:cNvPicPr>
      </xdr:nvPicPr>
      <xdr:blipFill>
        <a:blip xmlns:r="http://schemas.openxmlformats.org/officeDocument/2006/relationships" r:embed="rId27"/>
        <a:stretch>
          <a:fillRect/>
        </a:stretch>
      </xdr:blipFill>
      <xdr:spPr>
        <a:xfrm>
          <a:off x="500063" y="239815688"/>
          <a:ext cx="18295395" cy="9033351"/>
        </a:xfrm>
        <a:prstGeom prst="rect">
          <a:avLst/>
        </a:prstGeom>
      </xdr:spPr>
    </xdr:pic>
    <xdr:clientData/>
  </xdr:twoCellAnchor>
  <xdr:twoCellAnchor editAs="oneCell">
    <xdr:from>
      <xdr:col>1</xdr:col>
      <xdr:colOff>0</xdr:colOff>
      <xdr:row>1162</xdr:row>
      <xdr:rowOff>0</xdr:rowOff>
    </xdr:from>
    <xdr:to>
      <xdr:col>30</xdr:col>
      <xdr:colOff>412208</xdr:colOff>
      <xdr:row>1204</xdr:row>
      <xdr:rowOff>32226</xdr:rowOff>
    </xdr:to>
    <xdr:pic>
      <xdr:nvPicPr>
        <xdr:cNvPr id="45" name="図 44">
          <a:extLst>
            <a:ext uri="{FF2B5EF4-FFF2-40B4-BE49-F238E27FC236}">
              <a16:creationId xmlns:a16="http://schemas.microsoft.com/office/drawing/2014/main" id="{62E63C87-5BBA-FFAB-CA99-661F728D996E}"/>
            </a:ext>
          </a:extLst>
        </xdr:cNvPr>
        <xdr:cNvPicPr>
          <a:picLocks noChangeAspect="1"/>
        </xdr:cNvPicPr>
      </xdr:nvPicPr>
      <xdr:blipFill>
        <a:blip xmlns:r="http://schemas.openxmlformats.org/officeDocument/2006/relationships" r:embed="rId28"/>
        <a:stretch>
          <a:fillRect/>
        </a:stretch>
      </xdr:blipFill>
      <xdr:spPr>
        <a:xfrm>
          <a:off x="500063" y="249031125"/>
          <a:ext cx="18295395" cy="9033351"/>
        </a:xfrm>
        <a:prstGeom prst="rect">
          <a:avLst/>
        </a:prstGeom>
      </xdr:spPr>
    </xdr:pic>
    <xdr:clientData/>
  </xdr:twoCellAnchor>
  <xdr:twoCellAnchor editAs="oneCell">
    <xdr:from>
      <xdr:col>1</xdr:col>
      <xdr:colOff>0</xdr:colOff>
      <xdr:row>1205</xdr:row>
      <xdr:rowOff>0</xdr:rowOff>
    </xdr:from>
    <xdr:to>
      <xdr:col>30</xdr:col>
      <xdr:colOff>412208</xdr:colOff>
      <xdr:row>1247</xdr:row>
      <xdr:rowOff>32226</xdr:rowOff>
    </xdr:to>
    <xdr:pic>
      <xdr:nvPicPr>
        <xdr:cNvPr id="46" name="図 45">
          <a:extLst>
            <a:ext uri="{FF2B5EF4-FFF2-40B4-BE49-F238E27FC236}">
              <a16:creationId xmlns:a16="http://schemas.microsoft.com/office/drawing/2014/main" id="{EC616D41-9587-B6AE-AAEF-39C51D83DAD9}"/>
            </a:ext>
          </a:extLst>
        </xdr:cNvPr>
        <xdr:cNvPicPr>
          <a:picLocks noChangeAspect="1"/>
        </xdr:cNvPicPr>
      </xdr:nvPicPr>
      <xdr:blipFill>
        <a:blip xmlns:r="http://schemas.openxmlformats.org/officeDocument/2006/relationships" r:embed="rId29"/>
        <a:stretch>
          <a:fillRect/>
        </a:stretch>
      </xdr:blipFill>
      <xdr:spPr>
        <a:xfrm>
          <a:off x="500063" y="258246563"/>
          <a:ext cx="18295395" cy="9033351"/>
        </a:xfrm>
        <a:prstGeom prst="rect">
          <a:avLst/>
        </a:prstGeom>
      </xdr:spPr>
    </xdr:pic>
    <xdr:clientData/>
  </xdr:twoCellAnchor>
  <xdr:twoCellAnchor editAs="oneCell">
    <xdr:from>
      <xdr:col>1</xdr:col>
      <xdr:colOff>0</xdr:colOff>
      <xdr:row>1248</xdr:row>
      <xdr:rowOff>0</xdr:rowOff>
    </xdr:from>
    <xdr:to>
      <xdr:col>30</xdr:col>
      <xdr:colOff>412208</xdr:colOff>
      <xdr:row>1290</xdr:row>
      <xdr:rowOff>32226</xdr:rowOff>
    </xdr:to>
    <xdr:pic>
      <xdr:nvPicPr>
        <xdr:cNvPr id="48" name="図 47">
          <a:extLst>
            <a:ext uri="{FF2B5EF4-FFF2-40B4-BE49-F238E27FC236}">
              <a16:creationId xmlns:a16="http://schemas.microsoft.com/office/drawing/2014/main" id="{5CBFE4F8-7D6B-3F56-C08A-83D2F0427323}"/>
            </a:ext>
          </a:extLst>
        </xdr:cNvPr>
        <xdr:cNvPicPr>
          <a:picLocks noChangeAspect="1"/>
        </xdr:cNvPicPr>
      </xdr:nvPicPr>
      <xdr:blipFill>
        <a:blip xmlns:r="http://schemas.openxmlformats.org/officeDocument/2006/relationships" r:embed="rId30"/>
        <a:stretch>
          <a:fillRect/>
        </a:stretch>
      </xdr:blipFill>
      <xdr:spPr>
        <a:xfrm>
          <a:off x="500063" y="267462000"/>
          <a:ext cx="18295395" cy="9033351"/>
        </a:xfrm>
        <a:prstGeom prst="rect">
          <a:avLst/>
        </a:prstGeom>
      </xdr:spPr>
    </xdr:pic>
    <xdr:clientData/>
  </xdr:twoCellAnchor>
  <xdr:twoCellAnchor editAs="oneCell">
    <xdr:from>
      <xdr:col>1</xdr:col>
      <xdr:colOff>0</xdr:colOff>
      <xdr:row>1291</xdr:row>
      <xdr:rowOff>0</xdr:rowOff>
    </xdr:from>
    <xdr:to>
      <xdr:col>30</xdr:col>
      <xdr:colOff>412208</xdr:colOff>
      <xdr:row>1333</xdr:row>
      <xdr:rowOff>32226</xdr:rowOff>
    </xdr:to>
    <xdr:pic>
      <xdr:nvPicPr>
        <xdr:cNvPr id="49" name="図 48">
          <a:extLst>
            <a:ext uri="{FF2B5EF4-FFF2-40B4-BE49-F238E27FC236}">
              <a16:creationId xmlns:a16="http://schemas.microsoft.com/office/drawing/2014/main" id="{DA5F030C-BE47-E636-068B-3125BA85F704}"/>
            </a:ext>
          </a:extLst>
        </xdr:cNvPr>
        <xdr:cNvPicPr>
          <a:picLocks noChangeAspect="1"/>
        </xdr:cNvPicPr>
      </xdr:nvPicPr>
      <xdr:blipFill>
        <a:blip xmlns:r="http://schemas.openxmlformats.org/officeDocument/2006/relationships" r:embed="rId31"/>
        <a:stretch>
          <a:fillRect/>
        </a:stretch>
      </xdr:blipFill>
      <xdr:spPr>
        <a:xfrm>
          <a:off x="500063" y="276677438"/>
          <a:ext cx="18295395" cy="9033351"/>
        </a:xfrm>
        <a:prstGeom prst="rect">
          <a:avLst/>
        </a:prstGeom>
      </xdr:spPr>
    </xdr:pic>
    <xdr:clientData/>
  </xdr:twoCellAnchor>
  <xdr:twoCellAnchor editAs="oneCell">
    <xdr:from>
      <xdr:col>1</xdr:col>
      <xdr:colOff>0</xdr:colOff>
      <xdr:row>1334</xdr:row>
      <xdr:rowOff>0</xdr:rowOff>
    </xdr:from>
    <xdr:to>
      <xdr:col>30</xdr:col>
      <xdr:colOff>412208</xdr:colOff>
      <xdr:row>1376</xdr:row>
      <xdr:rowOff>32226</xdr:rowOff>
    </xdr:to>
    <xdr:pic>
      <xdr:nvPicPr>
        <xdr:cNvPr id="50" name="図 49">
          <a:extLst>
            <a:ext uri="{FF2B5EF4-FFF2-40B4-BE49-F238E27FC236}">
              <a16:creationId xmlns:a16="http://schemas.microsoft.com/office/drawing/2014/main" id="{440642A2-D1D2-D33B-400A-BB9FE5ABAD0F}"/>
            </a:ext>
          </a:extLst>
        </xdr:cNvPr>
        <xdr:cNvPicPr>
          <a:picLocks noChangeAspect="1"/>
        </xdr:cNvPicPr>
      </xdr:nvPicPr>
      <xdr:blipFill>
        <a:blip xmlns:r="http://schemas.openxmlformats.org/officeDocument/2006/relationships" r:embed="rId32"/>
        <a:stretch>
          <a:fillRect/>
        </a:stretch>
      </xdr:blipFill>
      <xdr:spPr>
        <a:xfrm>
          <a:off x="500063" y="285892875"/>
          <a:ext cx="18295395" cy="9033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144519</xdr:colOff>
      <xdr:row>1</xdr:row>
      <xdr:rowOff>26275</xdr:rowOff>
    </xdr:from>
    <xdr:to>
      <xdr:col>12</xdr:col>
      <xdr:colOff>229915</xdr:colOff>
      <xdr:row>18</xdr:row>
      <xdr:rowOff>43591</xdr:rowOff>
    </xdr:to>
    <xdr:pic>
      <xdr:nvPicPr>
        <xdr:cNvPr id="2" name="図 1">
          <a:extLst>
            <a:ext uri="{FF2B5EF4-FFF2-40B4-BE49-F238E27FC236}">
              <a16:creationId xmlns:a16="http://schemas.microsoft.com/office/drawing/2014/main" id="{6D4D4283-944B-45BE-2849-964D7D675F70}"/>
            </a:ext>
          </a:extLst>
        </xdr:cNvPr>
        <xdr:cNvPicPr>
          <a:picLocks noChangeAspect="1"/>
        </xdr:cNvPicPr>
      </xdr:nvPicPr>
      <xdr:blipFill>
        <a:blip xmlns:r="http://schemas.openxmlformats.org/officeDocument/2006/relationships" r:embed="rId1"/>
        <a:stretch>
          <a:fillRect/>
        </a:stretch>
      </xdr:blipFill>
      <xdr:spPr>
        <a:xfrm>
          <a:off x="6319347" y="197068"/>
          <a:ext cx="1320361" cy="29207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D3" sqref="D3"/>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87</v>
      </c>
    </row>
    <row r="2" spans="1:18" x14ac:dyDescent="0.4">
      <c r="A2" s="1" t="s">
        <v>8</v>
      </c>
      <c r="C2" t="s">
        <v>35</v>
      </c>
    </row>
    <row r="3" spans="1:18" x14ac:dyDescent="0.4">
      <c r="A3" s="1" t="s">
        <v>10</v>
      </c>
      <c r="C3" s="26">
        <v>100000</v>
      </c>
    </row>
    <row r="4" spans="1:18" x14ac:dyDescent="0.4">
      <c r="A4" s="1" t="s">
        <v>11</v>
      </c>
      <c r="C4" s="26" t="s">
        <v>13</v>
      </c>
    </row>
    <row r="5" spans="1:18" ht="19.5" thickBot="1" x14ac:dyDescent="0.45">
      <c r="A5" s="1" t="s">
        <v>12</v>
      </c>
      <c r="C5" s="26" t="s">
        <v>33</v>
      </c>
    </row>
    <row r="6" spans="1:18" ht="19.5" thickBot="1" x14ac:dyDescent="0.45">
      <c r="A6" s="21" t="s">
        <v>0</v>
      </c>
      <c r="B6" s="21" t="s">
        <v>1</v>
      </c>
      <c r="C6" s="21" t="s">
        <v>1</v>
      </c>
      <c r="D6" s="44" t="s">
        <v>24</v>
      </c>
      <c r="E6" s="22"/>
      <c r="F6" s="23"/>
      <c r="G6" s="86" t="s">
        <v>3</v>
      </c>
      <c r="H6" s="87"/>
      <c r="I6" s="93"/>
      <c r="J6" s="86" t="s">
        <v>22</v>
      </c>
      <c r="K6" s="87"/>
      <c r="L6" s="93"/>
      <c r="M6" s="86" t="s">
        <v>23</v>
      </c>
      <c r="N6" s="87"/>
      <c r="O6" s="93"/>
    </row>
    <row r="7" spans="1:18" ht="19.5" thickBot="1" x14ac:dyDescent="0.45">
      <c r="A7" s="24"/>
      <c r="B7" s="24" t="s">
        <v>2</v>
      </c>
      <c r="C7" s="48" t="s">
        <v>28</v>
      </c>
      <c r="D7" s="11">
        <v>1.27</v>
      </c>
      <c r="E7" s="12">
        <v>1.5</v>
      </c>
      <c r="F7" s="13">
        <v>2</v>
      </c>
      <c r="G7" s="11">
        <v>1.27</v>
      </c>
      <c r="H7" s="12">
        <v>1.5</v>
      </c>
      <c r="I7" s="13">
        <v>2</v>
      </c>
      <c r="J7" s="11">
        <v>1.27</v>
      </c>
      <c r="K7" s="12">
        <v>1.5</v>
      </c>
      <c r="L7" s="13">
        <v>2</v>
      </c>
      <c r="M7" s="11">
        <v>1.27</v>
      </c>
      <c r="N7" s="12">
        <v>1.5</v>
      </c>
      <c r="O7" s="13">
        <v>2</v>
      </c>
    </row>
    <row r="8" spans="1:18" ht="19.5" thickBot="1" x14ac:dyDescent="0.45">
      <c r="A8" s="25" t="s">
        <v>9</v>
      </c>
      <c r="B8" s="10"/>
      <c r="C8" s="45"/>
      <c r="D8" s="15"/>
      <c r="E8" s="14"/>
      <c r="F8" s="16"/>
      <c r="G8" s="17">
        <f>C3</f>
        <v>100000</v>
      </c>
      <c r="H8" s="18">
        <f>C3</f>
        <v>100000</v>
      </c>
      <c r="I8" s="19">
        <f>C3</f>
        <v>100000</v>
      </c>
      <c r="J8" s="90" t="s">
        <v>22</v>
      </c>
      <c r="K8" s="91"/>
      <c r="L8" s="92"/>
      <c r="M8" s="90"/>
      <c r="N8" s="91"/>
      <c r="O8" s="92"/>
    </row>
    <row r="9" spans="1:18" x14ac:dyDescent="0.4">
      <c r="A9" s="7">
        <v>1</v>
      </c>
      <c r="B9" s="72">
        <v>40967</v>
      </c>
      <c r="C9" s="73">
        <v>1</v>
      </c>
      <c r="D9" s="74">
        <v>-1</v>
      </c>
      <c r="E9" s="75">
        <v>-1</v>
      </c>
      <c r="F9" s="76">
        <v>-1</v>
      </c>
      <c r="G9" s="20">
        <f>IF(D9="","",G8+M9)</f>
        <v>97000</v>
      </c>
      <c r="H9" s="20">
        <f t="shared" ref="H9" si="0">IF(E9="","",H8+N9)</f>
        <v>97000</v>
      </c>
      <c r="I9" s="20">
        <f t="shared" ref="I9" si="1">IF(F9="","",I8+O9)</f>
        <v>97000</v>
      </c>
      <c r="J9" s="38">
        <f>IF(G8="","",G8*0.03)</f>
        <v>3000</v>
      </c>
      <c r="K9" s="39">
        <f>IF(H8="","",H8*0.03)</f>
        <v>3000</v>
      </c>
      <c r="L9" s="40">
        <f>IF(I8="","",I8*0.03)</f>
        <v>3000</v>
      </c>
      <c r="M9" s="38">
        <f>IF(D9="","",J9*D9)</f>
        <v>-3000</v>
      </c>
      <c r="N9" s="39">
        <f>IF(E9="","",K9*E9)</f>
        <v>-3000</v>
      </c>
      <c r="O9" s="40">
        <f>IF(F9="","",L9*F9)</f>
        <v>-3000</v>
      </c>
      <c r="P9" s="37"/>
      <c r="Q9" s="37"/>
      <c r="R9" s="37"/>
    </row>
    <row r="10" spans="1:18" x14ac:dyDescent="0.4">
      <c r="A10" s="7">
        <v>2</v>
      </c>
      <c r="B10" s="77">
        <v>40980</v>
      </c>
      <c r="C10" s="78">
        <v>1</v>
      </c>
      <c r="D10" s="79">
        <v>1.27</v>
      </c>
      <c r="E10" s="47">
        <v>1.5</v>
      </c>
      <c r="F10" s="80">
        <v>2</v>
      </c>
      <c r="G10" s="20">
        <f t="shared" ref="G10:G42" si="2">IF(D10="","",G9+M10)</f>
        <v>100695.7</v>
      </c>
      <c r="H10" s="20">
        <f t="shared" ref="H10:H42" si="3">IF(E10="","",H9+N10)</f>
        <v>101365</v>
      </c>
      <c r="I10" s="20">
        <f t="shared" ref="I10:I42" si="4">IF(F10="","",I9+O10)</f>
        <v>102820</v>
      </c>
      <c r="J10" s="41">
        <f t="shared" ref="J10:J12" si="5">IF(G9="","",G9*0.03)</f>
        <v>2910</v>
      </c>
      <c r="K10" s="42">
        <f t="shared" ref="K10:K12" si="6">IF(H9="","",H9*0.03)</f>
        <v>2910</v>
      </c>
      <c r="L10" s="43">
        <f t="shared" ref="L10:L12" si="7">IF(I9="","",I9*0.03)</f>
        <v>2910</v>
      </c>
      <c r="M10" s="41">
        <f t="shared" ref="M10:M12" si="8">IF(D10="","",J10*D10)</f>
        <v>3695.7000000000003</v>
      </c>
      <c r="N10" s="42">
        <f t="shared" ref="N10:N12" si="9">IF(E10="","",K10*E10)</f>
        <v>4365</v>
      </c>
      <c r="O10" s="43">
        <f t="shared" ref="O10:O12" si="10">IF(F10="","",L10*F10)</f>
        <v>5820</v>
      </c>
      <c r="P10" s="37"/>
      <c r="Q10" s="37"/>
      <c r="R10" s="37"/>
    </row>
    <row r="11" spans="1:18" x14ac:dyDescent="0.4">
      <c r="A11" s="7">
        <v>3</v>
      </c>
      <c r="B11" s="77">
        <v>40983</v>
      </c>
      <c r="C11" s="78">
        <v>1</v>
      </c>
      <c r="D11" s="79">
        <v>1.27</v>
      </c>
      <c r="E11" s="47">
        <v>1.5</v>
      </c>
      <c r="F11" s="80">
        <v>2</v>
      </c>
      <c r="G11" s="20">
        <f t="shared" si="2"/>
        <v>104532.20616999999</v>
      </c>
      <c r="H11" s="20">
        <f t="shared" si="3"/>
        <v>105926.425</v>
      </c>
      <c r="I11" s="20">
        <f t="shared" si="4"/>
        <v>108989.2</v>
      </c>
      <c r="J11" s="41">
        <f t="shared" si="5"/>
        <v>3020.8709999999996</v>
      </c>
      <c r="K11" s="42">
        <f t="shared" si="6"/>
        <v>3040.95</v>
      </c>
      <c r="L11" s="43">
        <f t="shared" si="7"/>
        <v>3084.6</v>
      </c>
      <c r="M11" s="41">
        <f t="shared" si="8"/>
        <v>3836.5061699999997</v>
      </c>
      <c r="N11" s="42">
        <f t="shared" si="9"/>
        <v>4561.4249999999993</v>
      </c>
      <c r="O11" s="43">
        <f t="shared" si="10"/>
        <v>6169.2</v>
      </c>
      <c r="P11" s="37"/>
      <c r="Q11" s="37"/>
      <c r="R11" s="37"/>
    </row>
    <row r="12" spans="1:18" x14ac:dyDescent="0.4">
      <c r="A12" s="7">
        <v>4</v>
      </c>
      <c r="B12" s="77">
        <v>40990</v>
      </c>
      <c r="C12" s="78">
        <v>1</v>
      </c>
      <c r="D12" s="79">
        <v>-1</v>
      </c>
      <c r="E12" s="47">
        <v>-1</v>
      </c>
      <c r="F12" s="80">
        <v>-1</v>
      </c>
      <c r="G12" s="20">
        <f t="shared" si="2"/>
        <v>101396.23998489999</v>
      </c>
      <c r="H12" s="20">
        <f t="shared" si="3"/>
        <v>102748.63225000001</v>
      </c>
      <c r="I12" s="20">
        <f t="shared" si="4"/>
        <v>105719.52399999999</v>
      </c>
      <c r="J12" s="41">
        <f t="shared" si="5"/>
        <v>3135.9661850999996</v>
      </c>
      <c r="K12" s="42">
        <f t="shared" si="6"/>
        <v>3177.7927500000001</v>
      </c>
      <c r="L12" s="43">
        <f t="shared" si="7"/>
        <v>3269.6759999999999</v>
      </c>
      <c r="M12" s="41">
        <f t="shared" si="8"/>
        <v>-3135.9661850999996</v>
      </c>
      <c r="N12" s="42">
        <f t="shared" si="9"/>
        <v>-3177.7927500000001</v>
      </c>
      <c r="O12" s="43">
        <f t="shared" si="10"/>
        <v>-3269.6759999999999</v>
      </c>
      <c r="P12" s="37" t="s">
        <v>88</v>
      </c>
      <c r="Q12" s="37"/>
      <c r="R12" s="37"/>
    </row>
    <row r="13" spans="1:18" x14ac:dyDescent="0.4">
      <c r="A13" s="7">
        <v>5</v>
      </c>
      <c r="B13" s="77">
        <v>40991</v>
      </c>
      <c r="C13" s="78">
        <v>1</v>
      </c>
      <c r="D13" s="79">
        <v>1.27</v>
      </c>
      <c r="E13" s="47">
        <v>1.5</v>
      </c>
      <c r="F13" s="80">
        <v>-1</v>
      </c>
      <c r="G13" s="20">
        <f t="shared" si="2"/>
        <v>105259.43672832468</v>
      </c>
      <c r="H13" s="20">
        <f t="shared" si="3"/>
        <v>107372.32070125001</v>
      </c>
      <c r="I13" s="20">
        <f t="shared" si="4"/>
        <v>102547.93827999999</v>
      </c>
      <c r="J13" s="41">
        <f t="shared" ref="J13:J58" si="11">IF(G12="","",G12*0.03)</f>
        <v>3041.8871995469995</v>
      </c>
      <c r="K13" s="42">
        <f t="shared" ref="K13:K58" si="12">IF(H12="","",H12*0.03)</f>
        <v>3082.4589675000002</v>
      </c>
      <c r="L13" s="43">
        <f t="shared" ref="L13:L58" si="13">IF(I12="","",I12*0.03)</f>
        <v>3171.5857199999996</v>
      </c>
      <c r="M13" s="41">
        <f t="shared" ref="M13:M58" si="14">IF(D13="","",J13*D13)</f>
        <v>3863.1967434246894</v>
      </c>
      <c r="N13" s="42">
        <f t="shared" ref="N13:N58" si="15">IF(E13="","",K13*E13)</f>
        <v>4623.6884512500001</v>
      </c>
      <c r="O13" s="43">
        <f t="shared" ref="O13:O58" si="16">IF(F13="","",L13*F13)</f>
        <v>-3171.5857199999996</v>
      </c>
      <c r="P13" s="37"/>
      <c r="Q13" s="37"/>
      <c r="R13" s="37"/>
    </row>
    <row r="14" spans="1:18" x14ac:dyDescent="0.4">
      <c r="A14" s="7">
        <v>6</v>
      </c>
      <c r="B14" s="77">
        <v>40996</v>
      </c>
      <c r="C14" s="78">
        <v>2</v>
      </c>
      <c r="D14" s="79">
        <v>-1</v>
      </c>
      <c r="E14" s="47">
        <v>-1</v>
      </c>
      <c r="F14" s="80">
        <v>-1</v>
      </c>
      <c r="G14" s="20">
        <f t="shared" si="2"/>
        <v>102101.65362647494</v>
      </c>
      <c r="H14" s="20">
        <f t="shared" si="3"/>
        <v>104151.15108021251</v>
      </c>
      <c r="I14" s="20">
        <f t="shared" si="4"/>
        <v>99471.500131599983</v>
      </c>
      <c r="J14" s="41">
        <f t="shared" si="11"/>
        <v>3157.7831018497404</v>
      </c>
      <c r="K14" s="42">
        <f t="shared" si="12"/>
        <v>3221.1696210374998</v>
      </c>
      <c r="L14" s="43">
        <f t="shared" si="13"/>
        <v>3076.4381483999996</v>
      </c>
      <c r="M14" s="41">
        <f t="shared" si="14"/>
        <v>-3157.7831018497404</v>
      </c>
      <c r="N14" s="42">
        <f t="shared" si="15"/>
        <v>-3221.1696210374998</v>
      </c>
      <c r="O14" s="43">
        <f t="shared" si="16"/>
        <v>-3076.4381483999996</v>
      </c>
      <c r="P14" s="37"/>
      <c r="Q14" s="37"/>
      <c r="R14" s="37"/>
    </row>
    <row r="15" spans="1:18" x14ac:dyDescent="0.4">
      <c r="A15" s="7">
        <v>7</v>
      </c>
      <c r="B15" s="77">
        <v>41003</v>
      </c>
      <c r="C15" s="78">
        <v>2</v>
      </c>
      <c r="D15" s="79">
        <v>1.27</v>
      </c>
      <c r="E15" s="47">
        <v>1.5</v>
      </c>
      <c r="F15" s="70">
        <v>2</v>
      </c>
      <c r="G15" s="20">
        <f t="shared" si="2"/>
        <v>105991.72662964364</v>
      </c>
      <c r="H15" s="20">
        <f t="shared" si="3"/>
        <v>108837.95287882208</v>
      </c>
      <c r="I15" s="20">
        <f t="shared" si="4"/>
        <v>105439.79013949598</v>
      </c>
      <c r="J15" s="41">
        <f t="shared" si="11"/>
        <v>3063.0496087942483</v>
      </c>
      <c r="K15" s="42">
        <f t="shared" si="12"/>
        <v>3124.5345324063751</v>
      </c>
      <c r="L15" s="43">
        <f t="shared" si="13"/>
        <v>2984.1450039479996</v>
      </c>
      <c r="M15" s="41">
        <f t="shared" si="14"/>
        <v>3890.0730031686953</v>
      </c>
      <c r="N15" s="42">
        <f t="shared" si="15"/>
        <v>4686.8017986095629</v>
      </c>
      <c r="O15" s="43">
        <f t="shared" si="16"/>
        <v>5968.2900078959992</v>
      </c>
      <c r="P15" s="37"/>
      <c r="Q15" s="37"/>
      <c r="R15" s="37"/>
    </row>
    <row r="16" spans="1:18" x14ac:dyDescent="0.4">
      <c r="A16" s="7">
        <v>8</v>
      </c>
      <c r="B16" s="77">
        <v>41017</v>
      </c>
      <c r="C16" s="78">
        <v>1</v>
      </c>
      <c r="D16" s="79">
        <v>-1</v>
      </c>
      <c r="E16" s="47">
        <v>-1</v>
      </c>
      <c r="F16" s="80">
        <v>-1</v>
      </c>
      <c r="G16" s="20">
        <f t="shared" si="2"/>
        <v>102811.97483075433</v>
      </c>
      <c r="H16" s="20">
        <f t="shared" si="3"/>
        <v>105572.81429245742</v>
      </c>
      <c r="I16" s="20">
        <f t="shared" si="4"/>
        <v>102276.5964353111</v>
      </c>
      <c r="J16" s="41">
        <f t="shared" si="11"/>
        <v>3179.7517988893092</v>
      </c>
      <c r="K16" s="42">
        <f t="shared" si="12"/>
        <v>3265.1385863646624</v>
      </c>
      <c r="L16" s="43">
        <f t="shared" si="13"/>
        <v>3163.1937041848792</v>
      </c>
      <c r="M16" s="41">
        <f t="shared" si="14"/>
        <v>-3179.7517988893092</v>
      </c>
      <c r="N16" s="42">
        <f t="shared" si="15"/>
        <v>-3265.1385863646624</v>
      </c>
      <c r="O16" s="43">
        <f t="shared" si="16"/>
        <v>-3163.1937041848792</v>
      </c>
      <c r="P16" s="37" t="s">
        <v>89</v>
      </c>
      <c r="Q16" s="37"/>
      <c r="R16" s="37"/>
    </row>
    <row r="17" spans="1:18" x14ac:dyDescent="0.4">
      <c r="A17" s="7">
        <v>9</v>
      </c>
      <c r="B17" s="77">
        <v>41019</v>
      </c>
      <c r="C17" s="78">
        <v>1</v>
      </c>
      <c r="D17" s="79">
        <v>1.27</v>
      </c>
      <c r="E17" s="47">
        <v>1.5</v>
      </c>
      <c r="F17" s="80">
        <v>2</v>
      </c>
      <c r="G17" s="20">
        <f t="shared" si="2"/>
        <v>106729.11107180608</v>
      </c>
      <c r="H17" s="20">
        <f t="shared" si="3"/>
        <v>110323.59093561801</v>
      </c>
      <c r="I17" s="20">
        <f t="shared" si="4"/>
        <v>108413.19222142977</v>
      </c>
      <c r="J17" s="41">
        <f t="shared" si="11"/>
        <v>3084.3592449226298</v>
      </c>
      <c r="K17" s="42">
        <f t="shared" si="12"/>
        <v>3167.1844287737226</v>
      </c>
      <c r="L17" s="43">
        <f t="shared" si="13"/>
        <v>3068.2978930593331</v>
      </c>
      <c r="M17" s="41">
        <f t="shared" si="14"/>
        <v>3917.1362410517399</v>
      </c>
      <c r="N17" s="42">
        <f t="shared" si="15"/>
        <v>4750.7766431605842</v>
      </c>
      <c r="O17" s="43">
        <f t="shared" si="16"/>
        <v>6136.5957861186662</v>
      </c>
      <c r="P17" s="37"/>
      <c r="Q17" s="37"/>
      <c r="R17" s="37"/>
    </row>
    <row r="18" spans="1:18" x14ac:dyDescent="0.4">
      <c r="A18" s="7">
        <v>10</v>
      </c>
      <c r="B18" s="77">
        <v>41023</v>
      </c>
      <c r="C18" s="78">
        <v>1</v>
      </c>
      <c r="D18" s="79">
        <v>1.27</v>
      </c>
      <c r="E18" s="47">
        <v>1.5</v>
      </c>
      <c r="F18" s="80">
        <v>2</v>
      </c>
      <c r="G18" s="20">
        <f t="shared" si="2"/>
        <v>110795.49020364189</v>
      </c>
      <c r="H18" s="20">
        <f t="shared" si="3"/>
        <v>115288.15252772081</v>
      </c>
      <c r="I18" s="20">
        <f t="shared" si="4"/>
        <v>114917.98375471555</v>
      </c>
      <c r="J18" s="41">
        <f t="shared" si="11"/>
        <v>3201.8733321541822</v>
      </c>
      <c r="K18" s="42">
        <f t="shared" si="12"/>
        <v>3309.7077280685398</v>
      </c>
      <c r="L18" s="43">
        <f t="shared" si="13"/>
        <v>3252.3957666428928</v>
      </c>
      <c r="M18" s="41">
        <f t="shared" si="14"/>
        <v>4066.3791318358117</v>
      </c>
      <c r="N18" s="42">
        <f t="shared" si="15"/>
        <v>4964.5615921028093</v>
      </c>
      <c r="O18" s="43">
        <f t="shared" si="16"/>
        <v>6504.7915332857856</v>
      </c>
      <c r="P18" s="37"/>
      <c r="Q18" s="37"/>
      <c r="R18" s="37"/>
    </row>
    <row r="19" spans="1:18" x14ac:dyDescent="0.4">
      <c r="A19" s="7">
        <v>11</v>
      </c>
      <c r="B19" s="77">
        <v>41025</v>
      </c>
      <c r="C19" s="78">
        <v>1</v>
      </c>
      <c r="D19" s="79">
        <v>-1</v>
      </c>
      <c r="E19" s="47">
        <v>-1</v>
      </c>
      <c r="F19" s="80">
        <v>-1</v>
      </c>
      <c r="G19" s="20">
        <f t="shared" si="2"/>
        <v>107471.62549753263</v>
      </c>
      <c r="H19" s="20">
        <f t="shared" si="3"/>
        <v>111829.50795188919</v>
      </c>
      <c r="I19" s="20">
        <f t="shared" si="4"/>
        <v>111470.44424207408</v>
      </c>
      <c r="J19" s="41">
        <f t="shared" si="11"/>
        <v>3323.8647061092565</v>
      </c>
      <c r="K19" s="42">
        <f t="shared" si="12"/>
        <v>3458.6445758316245</v>
      </c>
      <c r="L19" s="43">
        <f t="shared" si="13"/>
        <v>3447.5395126414664</v>
      </c>
      <c r="M19" s="41">
        <f t="shared" si="14"/>
        <v>-3323.8647061092565</v>
      </c>
      <c r="N19" s="42">
        <f t="shared" si="15"/>
        <v>-3458.6445758316245</v>
      </c>
      <c r="O19" s="43">
        <f t="shared" si="16"/>
        <v>-3447.5395126414664</v>
      </c>
      <c r="P19" s="37" t="s">
        <v>90</v>
      </c>
      <c r="Q19" s="37"/>
      <c r="R19" s="37"/>
    </row>
    <row r="20" spans="1:18" x14ac:dyDescent="0.4">
      <c r="A20" s="7">
        <v>12</v>
      </c>
      <c r="B20" s="77">
        <v>41032</v>
      </c>
      <c r="C20" s="78">
        <v>1</v>
      </c>
      <c r="D20" s="79">
        <v>-1</v>
      </c>
      <c r="E20" s="47">
        <v>-1</v>
      </c>
      <c r="F20" s="80">
        <v>-1</v>
      </c>
      <c r="G20" s="20">
        <f t="shared" si="2"/>
        <v>104247.47673260665</v>
      </c>
      <c r="H20" s="20">
        <f t="shared" si="3"/>
        <v>108474.62271333252</v>
      </c>
      <c r="I20" s="20">
        <f t="shared" si="4"/>
        <v>108126.33091481186</v>
      </c>
      <c r="J20" s="41">
        <f t="shared" si="11"/>
        <v>3224.1487649259789</v>
      </c>
      <c r="K20" s="42">
        <f t="shared" si="12"/>
        <v>3354.8852385566756</v>
      </c>
      <c r="L20" s="43">
        <f t="shared" si="13"/>
        <v>3344.1133272622224</v>
      </c>
      <c r="M20" s="41">
        <f t="shared" si="14"/>
        <v>-3224.1487649259789</v>
      </c>
      <c r="N20" s="42">
        <f t="shared" si="15"/>
        <v>-3354.8852385566756</v>
      </c>
      <c r="O20" s="43">
        <f t="shared" si="16"/>
        <v>-3344.1133272622224</v>
      </c>
      <c r="P20" s="37" t="s">
        <v>91</v>
      </c>
      <c r="Q20" s="37"/>
      <c r="R20" s="37"/>
    </row>
    <row r="21" spans="1:18" x14ac:dyDescent="0.4">
      <c r="A21" s="7">
        <v>13</v>
      </c>
      <c r="B21" s="77">
        <v>41037</v>
      </c>
      <c r="C21" s="78">
        <v>2</v>
      </c>
      <c r="D21" s="79">
        <v>1.27</v>
      </c>
      <c r="E21" s="47">
        <v>1.5</v>
      </c>
      <c r="F21" s="80">
        <v>-1</v>
      </c>
      <c r="G21" s="20">
        <f t="shared" si="2"/>
        <v>108219.30559611897</v>
      </c>
      <c r="H21" s="20">
        <f t="shared" si="3"/>
        <v>113355.98073543247</v>
      </c>
      <c r="I21" s="20">
        <f t="shared" si="4"/>
        <v>104882.54098736749</v>
      </c>
      <c r="J21" s="41">
        <f t="shared" si="11"/>
        <v>3127.4243019781993</v>
      </c>
      <c r="K21" s="42">
        <f t="shared" si="12"/>
        <v>3254.2386813999751</v>
      </c>
      <c r="L21" s="43">
        <f t="shared" si="13"/>
        <v>3243.7899274443557</v>
      </c>
      <c r="M21" s="41">
        <f t="shared" si="14"/>
        <v>3971.8288635123131</v>
      </c>
      <c r="N21" s="42">
        <f t="shared" si="15"/>
        <v>4881.3580220999629</v>
      </c>
      <c r="O21" s="43">
        <f t="shared" si="16"/>
        <v>-3243.7899274443557</v>
      </c>
      <c r="P21" s="37"/>
      <c r="Q21" s="37"/>
      <c r="R21" s="37"/>
    </row>
    <row r="22" spans="1:18" x14ac:dyDescent="0.4">
      <c r="A22" s="7">
        <v>14</v>
      </c>
      <c r="B22" s="77">
        <v>41043</v>
      </c>
      <c r="C22" s="78">
        <v>2</v>
      </c>
      <c r="D22" s="79">
        <v>1.27</v>
      </c>
      <c r="E22" s="47">
        <v>1.5</v>
      </c>
      <c r="F22" s="80">
        <v>-1</v>
      </c>
      <c r="G22" s="20">
        <f t="shared" si="2"/>
        <v>112342.46113933111</v>
      </c>
      <c r="H22" s="20">
        <f t="shared" si="3"/>
        <v>118456.99986852694</v>
      </c>
      <c r="I22" s="20">
        <f t="shared" si="4"/>
        <v>101736.06475774647</v>
      </c>
      <c r="J22" s="41">
        <f t="shared" si="11"/>
        <v>3246.579167883569</v>
      </c>
      <c r="K22" s="42">
        <f t="shared" si="12"/>
        <v>3400.679422062974</v>
      </c>
      <c r="L22" s="43">
        <f t="shared" si="13"/>
        <v>3146.4762296210247</v>
      </c>
      <c r="M22" s="41">
        <f t="shared" si="14"/>
        <v>4123.1555432121322</v>
      </c>
      <c r="N22" s="42">
        <f t="shared" si="15"/>
        <v>5101.0191330944608</v>
      </c>
      <c r="O22" s="43">
        <f t="shared" si="16"/>
        <v>-3146.4762296210247</v>
      </c>
      <c r="P22" s="37"/>
      <c r="Q22" s="37"/>
      <c r="R22" s="37"/>
    </row>
    <row r="23" spans="1:18" x14ac:dyDescent="0.4">
      <c r="A23" s="7">
        <v>15</v>
      </c>
      <c r="B23" s="77">
        <v>41047</v>
      </c>
      <c r="C23" s="78">
        <v>2</v>
      </c>
      <c r="D23" s="79">
        <v>1.27</v>
      </c>
      <c r="E23" s="47">
        <v>1.5</v>
      </c>
      <c r="F23" s="80">
        <v>2</v>
      </c>
      <c r="G23" s="20">
        <f t="shared" si="2"/>
        <v>116622.70890873962</v>
      </c>
      <c r="H23" s="20">
        <f t="shared" si="3"/>
        <v>123787.56486261066</v>
      </c>
      <c r="I23" s="20">
        <f t="shared" si="4"/>
        <v>107840.22864321126</v>
      </c>
      <c r="J23" s="41">
        <f t="shared" si="11"/>
        <v>3370.2738341799331</v>
      </c>
      <c r="K23" s="42">
        <f t="shared" si="12"/>
        <v>3553.709996055808</v>
      </c>
      <c r="L23" s="43">
        <f t="shared" si="13"/>
        <v>3052.0819427323941</v>
      </c>
      <c r="M23" s="41">
        <f t="shared" si="14"/>
        <v>4280.2477694085155</v>
      </c>
      <c r="N23" s="42">
        <f t="shared" si="15"/>
        <v>5330.564994083712</v>
      </c>
      <c r="O23" s="43">
        <f t="shared" si="16"/>
        <v>6104.1638854647881</v>
      </c>
      <c r="P23" s="37"/>
      <c r="Q23" s="37"/>
      <c r="R23" s="37"/>
    </row>
    <row r="24" spans="1:18" x14ac:dyDescent="0.4">
      <c r="A24" s="7">
        <v>16</v>
      </c>
      <c r="B24" s="77">
        <v>41060</v>
      </c>
      <c r="C24" s="78">
        <v>2</v>
      </c>
      <c r="D24" s="79">
        <v>1.27</v>
      </c>
      <c r="E24" s="47">
        <v>1.5</v>
      </c>
      <c r="F24" s="80">
        <v>2</v>
      </c>
      <c r="G24" s="20">
        <f t="shared" si="2"/>
        <v>121066.0341181626</v>
      </c>
      <c r="H24" s="20">
        <f t="shared" si="3"/>
        <v>129358.00528142814</v>
      </c>
      <c r="I24" s="20">
        <f t="shared" si="4"/>
        <v>114310.64236180394</v>
      </c>
      <c r="J24" s="41">
        <f t="shared" si="11"/>
        <v>3498.6812672621882</v>
      </c>
      <c r="K24" s="42">
        <f t="shared" si="12"/>
        <v>3713.6269458783195</v>
      </c>
      <c r="L24" s="43">
        <f t="shared" si="13"/>
        <v>3235.2068592963378</v>
      </c>
      <c r="M24" s="41">
        <f t="shared" si="14"/>
        <v>4443.3252094229792</v>
      </c>
      <c r="N24" s="42">
        <f t="shared" si="15"/>
        <v>5570.4404188174794</v>
      </c>
      <c r="O24" s="43">
        <f t="shared" si="16"/>
        <v>6470.4137185926757</v>
      </c>
      <c r="P24" s="37"/>
      <c r="Q24" s="37"/>
      <c r="R24" s="37"/>
    </row>
    <row r="25" spans="1:18" x14ac:dyDescent="0.4">
      <c r="A25" s="7">
        <v>17</v>
      </c>
      <c r="B25" s="77">
        <v>41067</v>
      </c>
      <c r="C25" s="78">
        <v>1</v>
      </c>
      <c r="D25" s="79">
        <v>-1</v>
      </c>
      <c r="E25" s="47">
        <v>-1</v>
      </c>
      <c r="F25" s="80">
        <v>-1</v>
      </c>
      <c r="G25" s="20">
        <f t="shared" si="2"/>
        <v>117434.05309461772</v>
      </c>
      <c r="H25" s="20">
        <f t="shared" si="3"/>
        <v>125477.26512298529</v>
      </c>
      <c r="I25" s="20">
        <f t="shared" si="4"/>
        <v>110881.32309094982</v>
      </c>
      <c r="J25" s="41">
        <f t="shared" si="11"/>
        <v>3631.9810235448776</v>
      </c>
      <c r="K25" s="42">
        <f t="shared" si="12"/>
        <v>3880.7401584428439</v>
      </c>
      <c r="L25" s="43">
        <f t="shared" si="13"/>
        <v>3429.3192708541183</v>
      </c>
      <c r="M25" s="41">
        <f t="shared" si="14"/>
        <v>-3631.9810235448776</v>
      </c>
      <c r="N25" s="42">
        <f t="shared" si="15"/>
        <v>-3880.7401584428439</v>
      </c>
      <c r="O25" s="43">
        <f t="shared" si="16"/>
        <v>-3429.3192708541183</v>
      </c>
      <c r="P25" s="37" t="s">
        <v>94</v>
      </c>
      <c r="Q25" s="37"/>
      <c r="R25" s="37"/>
    </row>
    <row r="26" spans="1:18" x14ac:dyDescent="0.4">
      <c r="A26" s="7">
        <v>18</v>
      </c>
      <c r="B26" s="77">
        <v>41080</v>
      </c>
      <c r="C26" s="78">
        <v>1</v>
      </c>
      <c r="D26" s="79">
        <v>-1</v>
      </c>
      <c r="E26" s="47">
        <v>-1</v>
      </c>
      <c r="F26" s="80">
        <v>-1</v>
      </c>
      <c r="G26" s="20">
        <f t="shared" si="2"/>
        <v>113911.03150177919</v>
      </c>
      <c r="H26" s="20">
        <f t="shared" si="3"/>
        <v>121712.94716929573</v>
      </c>
      <c r="I26" s="20">
        <f t="shared" si="4"/>
        <v>107554.88339822133</v>
      </c>
      <c r="J26" s="41">
        <f t="shared" si="11"/>
        <v>3523.0215928385314</v>
      </c>
      <c r="K26" s="42">
        <f t="shared" si="12"/>
        <v>3764.3179536895586</v>
      </c>
      <c r="L26" s="43">
        <f t="shared" si="13"/>
        <v>3326.4396927284947</v>
      </c>
      <c r="M26" s="41">
        <f t="shared" si="14"/>
        <v>-3523.0215928385314</v>
      </c>
      <c r="N26" s="42">
        <f t="shared" si="15"/>
        <v>-3764.3179536895586</v>
      </c>
      <c r="O26" s="43">
        <f t="shared" si="16"/>
        <v>-3326.4396927284947</v>
      </c>
      <c r="P26" s="37"/>
      <c r="Q26" s="37"/>
      <c r="R26" s="37"/>
    </row>
    <row r="27" spans="1:18" x14ac:dyDescent="0.4">
      <c r="A27" s="7">
        <v>19</v>
      </c>
      <c r="B27" s="77">
        <v>41100</v>
      </c>
      <c r="C27" s="78">
        <v>2</v>
      </c>
      <c r="D27" s="79">
        <v>1.27</v>
      </c>
      <c r="E27" s="47">
        <v>1.5</v>
      </c>
      <c r="F27" s="80">
        <v>2</v>
      </c>
      <c r="G27" s="20">
        <f t="shared" si="2"/>
        <v>118251.04180199698</v>
      </c>
      <c r="H27" s="20">
        <f t="shared" si="3"/>
        <v>127190.02979191404</v>
      </c>
      <c r="I27" s="20">
        <f t="shared" si="4"/>
        <v>114008.17640211461</v>
      </c>
      <c r="J27" s="41">
        <f t="shared" si="11"/>
        <v>3417.3309450533757</v>
      </c>
      <c r="K27" s="42">
        <f t="shared" si="12"/>
        <v>3651.3884150788717</v>
      </c>
      <c r="L27" s="43">
        <f t="shared" si="13"/>
        <v>3226.6465019466395</v>
      </c>
      <c r="M27" s="41">
        <f t="shared" si="14"/>
        <v>4340.0103002177875</v>
      </c>
      <c r="N27" s="42">
        <f t="shared" si="15"/>
        <v>5477.0826226183071</v>
      </c>
      <c r="O27" s="43">
        <f t="shared" si="16"/>
        <v>6453.2930038932791</v>
      </c>
      <c r="P27" s="37"/>
      <c r="Q27" s="37"/>
      <c r="R27" s="37"/>
    </row>
    <row r="28" spans="1:18" x14ac:dyDescent="0.4">
      <c r="A28" s="7">
        <v>20</v>
      </c>
      <c r="B28" s="77">
        <v>41122</v>
      </c>
      <c r="C28" s="78">
        <v>1</v>
      </c>
      <c r="D28" s="79">
        <v>-1</v>
      </c>
      <c r="E28" s="47">
        <v>-1</v>
      </c>
      <c r="F28" s="80">
        <v>-1</v>
      </c>
      <c r="G28" s="20">
        <f t="shared" si="2"/>
        <v>114703.51054793707</v>
      </c>
      <c r="H28" s="20">
        <f t="shared" si="3"/>
        <v>123374.32889815661</v>
      </c>
      <c r="I28" s="20">
        <f t="shared" si="4"/>
        <v>110587.93111005117</v>
      </c>
      <c r="J28" s="41">
        <f t="shared" si="11"/>
        <v>3547.5312540599093</v>
      </c>
      <c r="K28" s="42">
        <f t="shared" si="12"/>
        <v>3815.700893757421</v>
      </c>
      <c r="L28" s="43">
        <f t="shared" si="13"/>
        <v>3420.2452920634382</v>
      </c>
      <c r="M28" s="41">
        <f t="shared" si="14"/>
        <v>-3547.5312540599093</v>
      </c>
      <c r="N28" s="42">
        <f t="shared" si="15"/>
        <v>-3815.700893757421</v>
      </c>
      <c r="O28" s="43">
        <f t="shared" si="16"/>
        <v>-3420.2452920634382</v>
      </c>
      <c r="P28" s="37" t="s">
        <v>93</v>
      </c>
      <c r="Q28" s="37"/>
      <c r="R28" s="37"/>
    </row>
    <row r="29" spans="1:18" x14ac:dyDescent="0.4">
      <c r="A29" s="7">
        <v>21</v>
      </c>
      <c r="B29" s="77">
        <v>41131</v>
      </c>
      <c r="C29" s="78">
        <v>2</v>
      </c>
      <c r="D29" s="79">
        <v>1.27</v>
      </c>
      <c r="E29" s="47">
        <v>1.5</v>
      </c>
      <c r="F29" s="80">
        <v>2</v>
      </c>
      <c r="G29" s="20">
        <f t="shared" si="2"/>
        <v>119073.71429981347</v>
      </c>
      <c r="H29" s="20">
        <f t="shared" si="3"/>
        <v>128926.17369857366</v>
      </c>
      <c r="I29" s="20">
        <f t="shared" si="4"/>
        <v>117223.20697665424</v>
      </c>
      <c r="J29" s="41">
        <f t="shared" si="11"/>
        <v>3441.1053164381119</v>
      </c>
      <c r="K29" s="42">
        <f t="shared" si="12"/>
        <v>3701.2298669446982</v>
      </c>
      <c r="L29" s="43">
        <f t="shared" si="13"/>
        <v>3317.6379333015348</v>
      </c>
      <c r="M29" s="41">
        <f t="shared" si="14"/>
        <v>4370.2037518764018</v>
      </c>
      <c r="N29" s="42">
        <f t="shared" si="15"/>
        <v>5551.8448004170477</v>
      </c>
      <c r="O29" s="43">
        <f t="shared" si="16"/>
        <v>6635.2758666030695</v>
      </c>
      <c r="P29" s="37"/>
      <c r="Q29" s="37"/>
      <c r="R29" s="37"/>
    </row>
    <row r="30" spans="1:18" x14ac:dyDescent="0.4">
      <c r="A30" s="7">
        <v>22</v>
      </c>
      <c r="B30" s="77">
        <v>41170</v>
      </c>
      <c r="C30" s="78">
        <v>2</v>
      </c>
      <c r="D30" s="79">
        <v>1.27</v>
      </c>
      <c r="E30" s="47">
        <v>-1</v>
      </c>
      <c r="F30" s="80">
        <v>-1</v>
      </c>
      <c r="G30" s="20">
        <f t="shared" si="2"/>
        <v>123610.42281463636</v>
      </c>
      <c r="H30" s="20">
        <f t="shared" si="3"/>
        <v>125058.38848761645</v>
      </c>
      <c r="I30" s="20">
        <f t="shared" si="4"/>
        <v>113706.51076735462</v>
      </c>
      <c r="J30" s="41">
        <f t="shared" si="11"/>
        <v>3572.2114289944038</v>
      </c>
      <c r="K30" s="42">
        <f t="shared" si="12"/>
        <v>3867.78521095721</v>
      </c>
      <c r="L30" s="43">
        <f t="shared" si="13"/>
        <v>3516.6962092996273</v>
      </c>
      <c r="M30" s="41">
        <f t="shared" si="14"/>
        <v>4536.7085148228925</v>
      </c>
      <c r="N30" s="42">
        <f t="shared" si="15"/>
        <v>-3867.78521095721</v>
      </c>
      <c r="O30" s="43">
        <f t="shared" si="16"/>
        <v>-3516.6962092996273</v>
      </c>
      <c r="P30" s="37"/>
      <c r="Q30" s="37"/>
      <c r="R30" s="37"/>
    </row>
    <row r="31" spans="1:18" x14ac:dyDescent="0.4">
      <c r="A31" s="7">
        <v>23</v>
      </c>
      <c r="B31" s="77">
        <v>41170</v>
      </c>
      <c r="C31" s="78">
        <v>2</v>
      </c>
      <c r="D31" s="79">
        <v>-1</v>
      </c>
      <c r="E31" s="47">
        <v>-1</v>
      </c>
      <c r="F31" s="80">
        <v>-1</v>
      </c>
      <c r="G31" s="20">
        <f t="shared" si="2"/>
        <v>119902.11013019727</v>
      </c>
      <c r="H31" s="20">
        <f t="shared" si="3"/>
        <v>121306.63683298796</v>
      </c>
      <c r="I31" s="20">
        <f t="shared" si="4"/>
        <v>110295.31544433397</v>
      </c>
      <c r="J31" s="41">
        <f t="shared" si="11"/>
        <v>3708.3126844390908</v>
      </c>
      <c r="K31" s="42">
        <f t="shared" si="12"/>
        <v>3751.7516546284933</v>
      </c>
      <c r="L31" s="43">
        <f t="shared" si="13"/>
        <v>3411.1953230206382</v>
      </c>
      <c r="M31" s="41">
        <f t="shared" si="14"/>
        <v>-3708.3126844390908</v>
      </c>
      <c r="N31" s="42">
        <f t="shared" si="15"/>
        <v>-3751.7516546284933</v>
      </c>
      <c r="O31" s="43">
        <f t="shared" si="16"/>
        <v>-3411.1953230206382</v>
      </c>
      <c r="P31" s="37"/>
      <c r="Q31" s="37"/>
      <c r="R31" s="37"/>
    </row>
    <row r="32" spans="1:18" x14ac:dyDescent="0.4">
      <c r="A32" s="7">
        <v>24</v>
      </c>
      <c r="B32" s="77">
        <v>41178</v>
      </c>
      <c r="C32" s="78">
        <v>2</v>
      </c>
      <c r="D32" s="79">
        <v>1.27</v>
      </c>
      <c r="E32" s="47">
        <v>1.5</v>
      </c>
      <c r="F32" s="80">
        <v>2</v>
      </c>
      <c r="G32" s="20">
        <f t="shared" si="2"/>
        <v>124470.38052615778</v>
      </c>
      <c r="H32" s="20">
        <f t="shared" si="3"/>
        <v>126765.43549047242</v>
      </c>
      <c r="I32" s="20">
        <f t="shared" si="4"/>
        <v>116913.03437099401</v>
      </c>
      <c r="J32" s="41">
        <f t="shared" si="11"/>
        <v>3597.063303905918</v>
      </c>
      <c r="K32" s="42">
        <f t="shared" si="12"/>
        <v>3639.1991049896387</v>
      </c>
      <c r="L32" s="43">
        <f t="shared" si="13"/>
        <v>3308.859463330019</v>
      </c>
      <c r="M32" s="41">
        <f t="shared" si="14"/>
        <v>4568.270395960516</v>
      </c>
      <c r="N32" s="42">
        <f t="shared" si="15"/>
        <v>5458.7986574844581</v>
      </c>
      <c r="O32" s="43">
        <f t="shared" si="16"/>
        <v>6617.7189266600381</v>
      </c>
      <c r="P32" s="37"/>
      <c r="Q32" s="37"/>
      <c r="R32" s="37"/>
    </row>
    <row r="33" spans="1:18" x14ac:dyDescent="0.4">
      <c r="A33" s="7">
        <v>25</v>
      </c>
      <c r="B33" s="77">
        <v>41208</v>
      </c>
      <c r="C33" s="78">
        <v>2</v>
      </c>
      <c r="D33" s="79">
        <v>1.27</v>
      </c>
      <c r="E33" s="47">
        <v>1.5</v>
      </c>
      <c r="F33" s="80">
        <v>2</v>
      </c>
      <c r="G33" s="20">
        <f t="shared" si="2"/>
        <v>129212.70202420439</v>
      </c>
      <c r="H33" s="20">
        <f t="shared" si="3"/>
        <v>132469.88008754369</v>
      </c>
      <c r="I33" s="20">
        <f t="shared" si="4"/>
        <v>123927.81643325364</v>
      </c>
      <c r="J33" s="41">
        <f t="shared" si="11"/>
        <v>3734.1114157847333</v>
      </c>
      <c r="K33" s="42">
        <f t="shared" si="12"/>
        <v>3802.9630647141726</v>
      </c>
      <c r="L33" s="43">
        <f t="shared" si="13"/>
        <v>3507.39103112982</v>
      </c>
      <c r="M33" s="41">
        <f t="shared" si="14"/>
        <v>4742.3214980466109</v>
      </c>
      <c r="N33" s="42">
        <f t="shared" si="15"/>
        <v>5704.4445970712586</v>
      </c>
      <c r="O33" s="43">
        <f t="shared" si="16"/>
        <v>7014.78206225964</v>
      </c>
      <c r="P33" s="37"/>
      <c r="Q33" s="37"/>
      <c r="R33" s="37"/>
    </row>
    <row r="34" spans="1:18" x14ac:dyDescent="0.4">
      <c r="A34" s="7">
        <v>26</v>
      </c>
      <c r="B34" s="77">
        <v>41221</v>
      </c>
      <c r="C34" s="78">
        <v>2</v>
      </c>
      <c r="D34" s="79">
        <v>-1</v>
      </c>
      <c r="E34" s="47">
        <v>-1</v>
      </c>
      <c r="F34" s="80">
        <v>-1</v>
      </c>
      <c r="G34" s="20">
        <f t="shared" si="2"/>
        <v>125336.32096347827</v>
      </c>
      <c r="H34" s="20">
        <f t="shared" si="3"/>
        <v>128495.78368491738</v>
      </c>
      <c r="I34" s="20">
        <f t="shared" si="4"/>
        <v>120209.98194025602</v>
      </c>
      <c r="J34" s="41">
        <f t="shared" si="11"/>
        <v>3876.3810607261316</v>
      </c>
      <c r="K34" s="42">
        <f t="shared" si="12"/>
        <v>3974.0964026263105</v>
      </c>
      <c r="L34" s="43">
        <f t="shared" si="13"/>
        <v>3717.8344929976092</v>
      </c>
      <c r="M34" s="41">
        <f t="shared" si="14"/>
        <v>-3876.3810607261316</v>
      </c>
      <c r="N34" s="42">
        <f t="shared" si="15"/>
        <v>-3974.0964026263105</v>
      </c>
      <c r="O34" s="43">
        <f t="shared" si="16"/>
        <v>-3717.8344929976092</v>
      </c>
      <c r="P34" s="37" t="s">
        <v>95</v>
      </c>
      <c r="Q34" s="37"/>
      <c r="R34" s="37"/>
    </row>
    <row r="35" spans="1:18" x14ac:dyDescent="0.4">
      <c r="A35" s="7">
        <v>27</v>
      </c>
      <c r="B35" s="77">
        <v>41222</v>
      </c>
      <c r="C35" s="78">
        <v>2</v>
      </c>
      <c r="D35" s="79">
        <v>-1</v>
      </c>
      <c r="E35" s="47">
        <v>-1</v>
      </c>
      <c r="F35" s="80">
        <v>-1</v>
      </c>
      <c r="G35" s="20">
        <f t="shared" si="2"/>
        <v>121576.23133457392</v>
      </c>
      <c r="H35" s="20">
        <f t="shared" si="3"/>
        <v>124640.91017436986</v>
      </c>
      <c r="I35" s="20">
        <f t="shared" si="4"/>
        <v>116603.68248204835</v>
      </c>
      <c r="J35" s="41">
        <f t="shared" si="11"/>
        <v>3760.089628904348</v>
      </c>
      <c r="K35" s="42">
        <f t="shared" si="12"/>
        <v>3854.8735105475212</v>
      </c>
      <c r="L35" s="43">
        <f t="shared" si="13"/>
        <v>3606.2994582076808</v>
      </c>
      <c r="M35" s="41">
        <f t="shared" si="14"/>
        <v>-3760.089628904348</v>
      </c>
      <c r="N35" s="42">
        <f t="shared" si="15"/>
        <v>-3854.8735105475212</v>
      </c>
      <c r="O35" s="43">
        <f t="shared" si="16"/>
        <v>-3606.2994582076808</v>
      </c>
      <c r="P35" s="37"/>
      <c r="Q35" s="37"/>
      <c r="R35" s="37"/>
    </row>
    <row r="36" spans="1:18" x14ac:dyDescent="0.4">
      <c r="A36" s="7">
        <v>28</v>
      </c>
      <c r="B36" s="77">
        <v>41225</v>
      </c>
      <c r="C36" s="78">
        <v>2</v>
      </c>
      <c r="D36" s="79">
        <v>1.27</v>
      </c>
      <c r="E36" s="47">
        <v>1.5</v>
      </c>
      <c r="F36" s="80">
        <v>2</v>
      </c>
      <c r="G36" s="20">
        <f t="shared" si="2"/>
        <v>126208.28574842119</v>
      </c>
      <c r="H36" s="20">
        <f t="shared" si="3"/>
        <v>130249.75113221649</v>
      </c>
      <c r="I36" s="20">
        <f t="shared" si="4"/>
        <v>123599.90343097124</v>
      </c>
      <c r="J36" s="41">
        <f t="shared" si="11"/>
        <v>3647.2869400372174</v>
      </c>
      <c r="K36" s="42">
        <f t="shared" si="12"/>
        <v>3739.2273052310957</v>
      </c>
      <c r="L36" s="43">
        <f t="shared" si="13"/>
        <v>3498.1104744614504</v>
      </c>
      <c r="M36" s="41">
        <f t="shared" si="14"/>
        <v>4632.054413847266</v>
      </c>
      <c r="N36" s="42">
        <f t="shared" si="15"/>
        <v>5608.8409578466435</v>
      </c>
      <c r="O36" s="43">
        <f t="shared" si="16"/>
        <v>6996.2209489229008</v>
      </c>
      <c r="P36" s="37"/>
      <c r="Q36" s="37"/>
      <c r="R36" s="37"/>
    </row>
    <row r="37" spans="1:18" x14ac:dyDescent="0.4">
      <c r="A37" s="7">
        <v>29</v>
      </c>
      <c r="B37" s="77">
        <v>41227</v>
      </c>
      <c r="C37" s="78">
        <v>1</v>
      </c>
      <c r="D37" s="79">
        <v>1.27</v>
      </c>
      <c r="E37" s="47">
        <v>1.5</v>
      </c>
      <c r="F37" s="70">
        <v>2</v>
      </c>
      <c r="G37" s="20">
        <f t="shared" si="2"/>
        <v>131016.82143543604</v>
      </c>
      <c r="H37" s="20">
        <f t="shared" si="3"/>
        <v>136110.98993316625</v>
      </c>
      <c r="I37" s="20">
        <f t="shared" si="4"/>
        <v>131015.89763682953</v>
      </c>
      <c r="J37" s="41">
        <f t="shared" si="11"/>
        <v>3786.2485724526355</v>
      </c>
      <c r="K37" s="42">
        <f t="shared" si="12"/>
        <v>3907.4925339664946</v>
      </c>
      <c r="L37" s="43">
        <f t="shared" si="13"/>
        <v>3707.9971029291373</v>
      </c>
      <c r="M37" s="41">
        <f t="shared" si="14"/>
        <v>4808.5356870148471</v>
      </c>
      <c r="N37" s="42">
        <f t="shared" si="15"/>
        <v>5861.2388009497417</v>
      </c>
      <c r="O37" s="43">
        <f t="shared" si="16"/>
        <v>7415.9942058582747</v>
      </c>
      <c r="P37" s="37"/>
      <c r="Q37" s="37"/>
      <c r="R37" s="37"/>
    </row>
    <row r="38" spans="1:18" x14ac:dyDescent="0.4">
      <c r="A38" s="7">
        <v>30</v>
      </c>
      <c r="B38" s="77">
        <v>41236</v>
      </c>
      <c r="C38" s="78">
        <v>1</v>
      </c>
      <c r="D38" s="79">
        <v>1.27</v>
      </c>
      <c r="E38" s="47">
        <v>1.5</v>
      </c>
      <c r="F38" s="80">
        <v>2</v>
      </c>
      <c r="G38" s="20">
        <f t="shared" si="2"/>
        <v>136008.56233212614</v>
      </c>
      <c r="H38" s="20">
        <f t="shared" si="3"/>
        <v>142235.98448015872</v>
      </c>
      <c r="I38" s="20">
        <f t="shared" si="4"/>
        <v>138876.8514950393</v>
      </c>
      <c r="J38" s="41">
        <f t="shared" si="11"/>
        <v>3930.5046430630809</v>
      </c>
      <c r="K38" s="42">
        <f t="shared" si="12"/>
        <v>4083.3296979949873</v>
      </c>
      <c r="L38" s="43">
        <f t="shared" si="13"/>
        <v>3930.4769291048856</v>
      </c>
      <c r="M38" s="41">
        <f t="shared" si="14"/>
        <v>4991.740896690113</v>
      </c>
      <c r="N38" s="42">
        <f t="shared" si="15"/>
        <v>6124.9945469924805</v>
      </c>
      <c r="O38" s="43">
        <f t="shared" si="16"/>
        <v>7860.9538582097712</v>
      </c>
      <c r="P38" s="37"/>
      <c r="Q38" s="37"/>
      <c r="R38" s="37"/>
    </row>
    <row r="39" spans="1:18" x14ac:dyDescent="0.4">
      <c r="A39" s="7">
        <v>31</v>
      </c>
      <c r="B39" s="77">
        <v>41241</v>
      </c>
      <c r="C39" s="78">
        <v>2</v>
      </c>
      <c r="D39" s="79">
        <v>1.27</v>
      </c>
      <c r="E39" s="47">
        <v>1.5</v>
      </c>
      <c r="F39" s="80">
        <v>2</v>
      </c>
      <c r="G39" s="20">
        <f t="shared" si="2"/>
        <v>141190.48855698016</v>
      </c>
      <c r="H39" s="20">
        <f t="shared" si="3"/>
        <v>148636.60378176585</v>
      </c>
      <c r="I39" s="20">
        <f t="shared" si="4"/>
        <v>147209.46258474165</v>
      </c>
      <c r="J39" s="41">
        <f t="shared" si="11"/>
        <v>4080.2568699637841</v>
      </c>
      <c r="K39" s="42">
        <f t="shared" si="12"/>
        <v>4267.079534404761</v>
      </c>
      <c r="L39" s="43">
        <f t="shared" si="13"/>
        <v>4166.3055448511786</v>
      </c>
      <c r="M39" s="41">
        <f t="shared" si="14"/>
        <v>5181.9262248540063</v>
      </c>
      <c r="N39" s="42">
        <f t="shared" si="15"/>
        <v>6400.6193016071411</v>
      </c>
      <c r="O39" s="43">
        <f t="shared" si="16"/>
        <v>8332.6110897023573</v>
      </c>
      <c r="P39" s="37"/>
      <c r="Q39" s="37"/>
      <c r="R39" s="37"/>
    </row>
    <row r="40" spans="1:18" x14ac:dyDescent="0.4">
      <c r="A40" s="7">
        <v>32</v>
      </c>
      <c r="B40" s="77">
        <v>41247</v>
      </c>
      <c r="C40" s="78">
        <v>1</v>
      </c>
      <c r="D40" s="79">
        <v>1.27</v>
      </c>
      <c r="E40" s="47">
        <v>-1</v>
      </c>
      <c r="F40" s="80">
        <v>-1</v>
      </c>
      <c r="G40" s="20">
        <f t="shared" si="2"/>
        <v>146569.84617100109</v>
      </c>
      <c r="H40" s="20">
        <f t="shared" si="3"/>
        <v>144177.50566831286</v>
      </c>
      <c r="I40" s="20">
        <f t="shared" si="4"/>
        <v>142793.1787071994</v>
      </c>
      <c r="J40" s="41">
        <f t="shared" si="11"/>
        <v>4235.7146567094042</v>
      </c>
      <c r="K40" s="42">
        <f t="shared" si="12"/>
        <v>4459.0981134529757</v>
      </c>
      <c r="L40" s="43">
        <f t="shared" si="13"/>
        <v>4416.2838775422497</v>
      </c>
      <c r="M40" s="41">
        <f t="shared" si="14"/>
        <v>5379.3576140209434</v>
      </c>
      <c r="N40" s="42">
        <f t="shared" si="15"/>
        <v>-4459.0981134529757</v>
      </c>
      <c r="O40" s="43">
        <f t="shared" si="16"/>
        <v>-4416.2838775422497</v>
      </c>
      <c r="P40" s="37"/>
      <c r="Q40" s="37"/>
      <c r="R40" s="37"/>
    </row>
    <row r="41" spans="1:18" x14ac:dyDescent="0.4">
      <c r="A41" s="7">
        <v>33</v>
      </c>
      <c r="B41" s="77"/>
      <c r="C41" s="78"/>
      <c r="D41" s="79"/>
      <c r="E41" s="47"/>
      <c r="F41" s="80"/>
      <c r="G41" s="20" t="str">
        <f t="shared" si="2"/>
        <v/>
      </c>
      <c r="H41" s="20" t="str">
        <f t="shared" si="3"/>
        <v/>
      </c>
      <c r="I41" s="20" t="str">
        <f t="shared" si="4"/>
        <v/>
      </c>
      <c r="J41" s="41">
        <f t="shared" si="11"/>
        <v>4397.0953851300328</v>
      </c>
      <c r="K41" s="42">
        <f t="shared" si="12"/>
        <v>4325.3251700493856</v>
      </c>
      <c r="L41" s="43">
        <f t="shared" si="13"/>
        <v>4283.7953612159818</v>
      </c>
      <c r="M41" s="41" t="str">
        <f t="shared" si="14"/>
        <v/>
      </c>
      <c r="N41" s="42" t="str">
        <f t="shared" si="15"/>
        <v/>
      </c>
      <c r="O41" s="43" t="str">
        <f t="shared" si="16"/>
        <v/>
      </c>
      <c r="P41" s="37"/>
      <c r="Q41" s="37"/>
      <c r="R41" s="37"/>
    </row>
    <row r="42" spans="1:18" x14ac:dyDescent="0.4">
      <c r="A42" s="7">
        <v>34</v>
      </c>
      <c r="B42" s="77"/>
      <c r="C42" s="78"/>
      <c r="D42" s="79"/>
      <c r="E42" s="47"/>
      <c r="F42" s="80"/>
      <c r="G42" s="20" t="str">
        <f t="shared" si="2"/>
        <v/>
      </c>
      <c r="H42" s="20" t="str">
        <f t="shared" si="3"/>
        <v/>
      </c>
      <c r="I42" s="20" t="str">
        <f t="shared" si="4"/>
        <v/>
      </c>
      <c r="J42" s="41" t="str">
        <f t="shared" si="11"/>
        <v/>
      </c>
      <c r="K42" s="42" t="str">
        <f t="shared" si="12"/>
        <v/>
      </c>
      <c r="L42" s="43" t="str">
        <f t="shared" si="13"/>
        <v/>
      </c>
      <c r="M42" s="41" t="str">
        <f>IF(D42="","",J42*D42)</f>
        <v/>
      </c>
      <c r="N42" s="42" t="str">
        <f t="shared" si="15"/>
        <v/>
      </c>
      <c r="O42" s="43" t="str">
        <f t="shared" si="16"/>
        <v/>
      </c>
      <c r="P42" s="37"/>
      <c r="Q42" s="37"/>
      <c r="R42" s="37"/>
    </row>
    <row r="43" spans="1:18" x14ac:dyDescent="0.4">
      <c r="A43" s="3">
        <v>35</v>
      </c>
      <c r="B43" s="77"/>
      <c r="C43" s="78"/>
      <c r="D43" s="79"/>
      <c r="E43" s="47"/>
      <c r="F43" s="80"/>
      <c r="G43" s="20" t="str">
        <f>IF(D43="","",G42+M43)</f>
        <v/>
      </c>
      <c r="H43" s="20" t="str">
        <f t="shared" ref="H43:I43" si="17">IF(E43="","",H42+N43)</f>
        <v/>
      </c>
      <c r="I43" s="20" t="str">
        <f t="shared" si="17"/>
        <v/>
      </c>
      <c r="J43" s="41" t="str">
        <f t="shared" si="11"/>
        <v/>
      </c>
      <c r="K43" s="42" t="str">
        <f t="shared" si="12"/>
        <v/>
      </c>
      <c r="L43" s="43" t="str">
        <f t="shared" si="13"/>
        <v/>
      </c>
      <c r="M43" s="41" t="str">
        <f t="shared" si="14"/>
        <v/>
      </c>
      <c r="N43" s="42" t="str">
        <f t="shared" si="15"/>
        <v/>
      </c>
      <c r="O43" s="43" t="str">
        <f t="shared" si="16"/>
        <v/>
      </c>
    </row>
    <row r="44" spans="1:18" x14ac:dyDescent="0.4">
      <c r="A44" s="7">
        <v>36</v>
      </c>
      <c r="B44" s="77"/>
      <c r="C44" s="78"/>
      <c r="D44" s="79"/>
      <c r="E44" s="47"/>
      <c r="F44" s="80"/>
      <c r="G44" s="20" t="str">
        <f t="shared" ref="G44:G58" si="18">IF(D44="","",G43+M44)</f>
        <v/>
      </c>
      <c r="H44" s="20" t="str">
        <f t="shared" ref="H44:H58" si="19">IF(E44="","",H43+N44)</f>
        <v/>
      </c>
      <c r="I44" s="20" t="str">
        <f t="shared" ref="I44:I58" si="20">IF(F44="","",I43+O44)</f>
        <v/>
      </c>
      <c r="J44" s="41" t="str">
        <f>IF(G43="","",G43*0.03)</f>
        <v/>
      </c>
      <c r="K44" s="42" t="str">
        <f t="shared" si="12"/>
        <v/>
      </c>
      <c r="L44" s="43" t="str">
        <f t="shared" si="13"/>
        <v/>
      </c>
      <c r="M44" s="41" t="str">
        <f>IF(D44="","",J44*D44)</f>
        <v/>
      </c>
      <c r="N44" s="42" t="str">
        <f t="shared" si="15"/>
        <v/>
      </c>
      <c r="O44" s="43" t="str">
        <f t="shared" si="16"/>
        <v/>
      </c>
    </row>
    <row r="45" spans="1:18" x14ac:dyDescent="0.4">
      <c r="A45" s="7">
        <v>37</v>
      </c>
      <c r="B45" s="77"/>
      <c r="C45" s="78"/>
      <c r="D45" s="79"/>
      <c r="E45" s="47"/>
      <c r="F45" s="80"/>
      <c r="G45" s="20" t="str">
        <f t="shared" si="18"/>
        <v/>
      </c>
      <c r="H45" s="20" t="str">
        <f t="shared" si="19"/>
        <v/>
      </c>
      <c r="I45" s="20" t="str">
        <f t="shared" si="20"/>
        <v/>
      </c>
      <c r="J45" s="41" t="str">
        <f t="shared" si="11"/>
        <v/>
      </c>
      <c r="K45" s="42" t="str">
        <f t="shared" si="12"/>
        <v/>
      </c>
      <c r="L45" s="43" t="str">
        <f t="shared" si="13"/>
        <v/>
      </c>
      <c r="M45" s="41" t="str">
        <f t="shared" si="14"/>
        <v/>
      </c>
      <c r="N45" s="42" t="str">
        <f t="shared" si="15"/>
        <v/>
      </c>
      <c r="O45" s="43" t="str">
        <f t="shared" si="16"/>
        <v/>
      </c>
    </row>
    <row r="46" spans="1:18" x14ac:dyDescent="0.4">
      <c r="A46" s="7">
        <v>38</v>
      </c>
      <c r="B46" s="77"/>
      <c r="C46" s="78"/>
      <c r="D46" s="79"/>
      <c r="E46" s="47"/>
      <c r="F46" s="80"/>
      <c r="G46" s="20" t="str">
        <f t="shared" si="18"/>
        <v/>
      </c>
      <c r="H46" s="20" t="str">
        <f t="shared" si="19"/>
        <v/>
      </c>
      <c r="I46" s="20" t="str">
        <f t="shared" si="20"/>
        <v/>
      </c>
      <c r="J46" s="41" t="str">
        <f t="shared" si="11"/>
        <v/>
      </c>
      <c r="K46" s="42" t="str">
        <f t="shared" si="12"/>
        <v/>
      </c>
      <c r="L46" s="43" t="str">
        <f t="shared" si="13"/>
        <v/>
      </c>
      <c r="M46" s="41" t="str">
        <f t="shared" si="14"/>
        <v/>
      </c>
      <c r="N46" s="42" t="str">
        <f t="shared" si="15"/>
        <v/>
      </c>
      <c r="O46" s="43" t="str">
        <f t="shared" si="16"/>
        <v/>
      </c>
    </row>
    <row r="47" spans="1:18" x14ac:dyDescent="0.4">
      <c r="A47" s="7">
        <v>39</v>
      </c>
      <c r="B47" s="77"/>
      <c r="C47" s="78"/>
      <c r="D47" s="79"/>
      <c r="E47" s="47"/>
      <c r="F47" s="80"/>
      <c r="G47" s="20" t="str">
        <f t="shared" si="18"/>
        <v/>
      </c>
      <c r="H47" s="20" t="str">
        <f t="shared" si="19"/>
        <v/>
      </c>
      <c r="I47" s="20" t="str">
        <f t="shared" si="20"/>
        <v/>
      </c>
      <c r="J47" s="41" t="str">
        <f t="shared" si="11"/>
        <v/>
      </c>
      <c r="K47" s="42" t="str">
        <f t="shared" si="12"/>
        <v/>
      </c>
      <c r="L47" s="43" t="str">
        <f t="shared" si="13"/>
        <v/>
      </c>
      <c r="M47" s="41" t="str">
        <f t="shared" si="14"/>
        <v/>
      </c>
      <c r="N47" s="42" t="str">
        <f t="shared" si="15"/>
        <v/>
      </c>
      <c r="O47" s="43" t="str">
        <f t="shared" si="16"/>
        <v/>
      </c>
    </row>
    <row r="48" spans="1:18" x14ac:dyDescent="0.4">
      <c r="A48" s="7">
        <v>40</v>
      </c>
      <c r="B48" s="77"/>
      <c r="C48" s="78"/>
      <c r="D48" s="79"/>
      <c r="E48" s="47"/>
      <c r="F48" s="80"/>
      <c r="G48" s="20" t="str">
        <f t="shared" si="18"/>
        <v/>
      </c>
      <c r="H48" s="20" t="str">
        <f t="shared" si="19"/>
        <v/>
      </c>
      <c r="I48" s="20" t="str">
        <f t="shared" si="20"/>
        <v/>
      </c>
      <c r="J48" s="41" t="str">
        <f t="shared" si="11"/>
        <v/>
      </c>
      <c r="K48" s="42" t="str">
        <f t="shared" si="12"/>
        <v/>
      </c>
      <c r="L48" s="43" t="str">
        <f t="shared" si="13"/>
        <v/>
      </c>
      <c r="M48" s="41" t="str">
        <f t="shared" si="14"/>
        <v/>
      </c>
      <c r="N48" s="42" t="str">
        <f t="shared" si="15"/>
        <v/>
      </c>
      <c r="O48" s="43" t="str">
        <f t="shared" si="16"/>
        <v/>
      </c>
    </row>
    <row r="49" spans="1:15" x14ac:dyDescent="0.4">
      <c r="A49" s="7">
        <v>41</v>
      </c>
      <c r="B49" s="77"/>
      <c r="C49" s="78"/>
      <c r="D49" s="79"/>
      <c r="E49" s="47"/>
      <c r="F49" s="80"/>
      <c r="G49" s="20" t="str">
        <f t="shared" si="18"/>
        <v/>
      </c>
      <c r="H49" s="20" t="str">
        <f t="shared" si="19"/>
        <v/>
      </c>
      <c r="I49" s="20" t="str">
        <f t="shared" si="20"/>
        <v/>
      </c>
      <c r="J49" s="41" t="str">
        <f t="shared" si="11"/>
        <v/>
      </c>
      <c r="K49" s="42" t="str">
        <f t="shared" si="12"/>
        <v/>
      </c>
      <c r="L49" s="43" t="str">
        <f t="shared" si="13"/>
        <v/>
      </c>
      <c r="M49" s="41" t="str">
        <f t="shared" si="14"/>
        <v/>
      </c>
      <c r="N49" s="42" t="str">
        <f t="shared" si="15"/>
        <v/>
      </c>
      <c r="O49" s="43" t="str">
        <f t="shared" si="16"/>
        <v/>
      </c>
    </row>
    <row r="50" spans="1:15" x14ac:dyDescent="0.4">
      <c r="A50" s="7">
        <v>42</v>
      </c>
      <c r="B50" s="77"/>
      <c r="C50" s="78"/>
      <c r="D50" s="79"/>
      <c r="E50" s="47"/>
      <c r="F50" s="80"/>
      <c r="G50" s="20" t="str">
        <f t="shared" si="18"/>
        <v/>
      </c>
      <c r="H50" s="20" t="str">
        <f t="shared" si="19"/>
        <v/>
      </c>
      <c r="I50" s="20" t="str">
        <f t="shared" si="20"/>
        <v/>
      </c>
      <c r="J50" s="41" t="str">
        <f t="shared" si="11"/>
        <v/>
      </c>
      <c r="K50" s="42" t="str">
        <f t="shared" si="12"/>
        <v/>
      </c>
      <c r="L50" s="43" t="str">
        <f t="shared" si="13"/>
        <v/>
      </c>
      <c r="M50" s="41" t="str">
        <f t="shared" si="14"/>
        <v/>
      </c>
      <c r="N50" s="42" t="str">
        <f t="shared" si="15"/>
        <v/>
      </c>
      <c r="O50" s="43" t="str">
        <f t="shared" si="16"/>
        <v/>
      </c>
    </row>
    <row r="51" spans="1:15" x14ac:dyDescent="0.4">
      <c r="A51" s="7">
        <v>43</v>
      </c>
      <c r="B51" s="77"/>
      <c r="C51" s="78"/>
      <c r="D51" s="79"/>
      <c r="E51" s="47"/>
      <c r="F51" s="80"/>
      <c r="G51" s="20" t="str">
        <f t="shared" si="18"/>
        <v/>
      </c>
      <c r="H51" s="20" t="str">
        <f t="shared" si="19"/>
        <v/>
      </c>
      <c r="I51" s="20" t="str">
        <f t="shared" si="20"/>
        <v/>
      </c>
      <c r="J51" s="41" t="str">
        <f t="shared" si="11"/>
        <v/>
      </c>
      <c r="K51" s="42" t="str">
        <f t="shared" si="12"/>
        <v/>
      </c>
      <c r="L51" s="43" t="str">
        <f t="shared" si="13"/>
        <v/>
      </c>
      <c r="M51" s="41" t="str">
        <f t="shared" si="14"/>
        <v/>
      </c>
      <c r="N51" s="42" t="str">
        <f t="shared" si="15"/>
        <v/>
      </c>
      <c r="O51" s="43" t="str">
        <f t="shared" si="16"/>
        <v/>
      </c>
    </row>
    <row r="52" spans="1:15" x14ac:dyDescent="0.4">
      <c r="A52" s="7">
        <v>44</v>
      </c>
      <c r="B52" s="77"/>
      <c r="C52" s="78"/>
      <c r="D52" s="79"/>
      <c r="E52" s="47"/>
      <c r="F52" s="80"/>
      <c r="G52" s="20" t="str">
        <f t="shared" si="18"/>
        <v/>
      </c>
      <c r="H52" s="20" t="str">
        <f t="shared" si="19"/>
        <v/>
      </c>
      <c r="I52" s="20" t="str">
        <f t="shared" si="20"/>
        <v/>
      </c>
      <c r="J52" s="41" t="str">
        <f t="shared" si="11"/>
        <v/>
      </c>
      <c r="K52" s="42" t="str">
        <f t="shared" si="12"/>
        <v/>
      </c>
      <c r="L52" s="43" t="str">
        <f t="shared" si="13"/>
        <v/>
      </c>
      <c r="M52" s="41" t="str">
        <f t="shared" si="14"/>
        <v/>
      </c>
      <c r="N52" s="42" t="str">
        <f t="shared" si="15"/>
        <v/>
      </c>
      <c r="O52" s="43" t="str">
        <f t="shared" si="16"/>
        <v/>
      </c>
    </row>
    <row r="53" spans="1:15" x14ac:dyDescent="0.4">
      <c r="A53" s="7">
        <v>45</v>
      </c>
      <c r="B53" s="77"/>
      <c r="C53" s="78"/>
      <c r="D53" s="79"/>
      <c r="E53" s="47"/>
      <c r="F53" s="80"/>
      <c r="G53" s="20" t="str">
        <f t="shared" si="18"/>
        <v/>
      </c>
      <c r="H53" s="20" t="str">
        <f t="shared" si="19"/>
        <v/>
      </c>
      <c r="I53" s="20" t="str">
        <f t="shared" si="20"/>
        <v/>
      </c>
      <c r="J53" s="41" t="str">
        <f t="shared" si="11"/>
        <v/>
      </c>
      <c r="K53" s="42" t="str">
        <f t="shared" si="12"/>
        <v/>
      </c>
      <c r="L53" s="43" t="str">
        <f t="shared" si="13"/>
        <v/>
      </c>
      <c r="M53" s="41" t="str">
        <f t="shared" si="14"/>
        <v/>
      </c>
      <c r="N53" s="42" t="str">
        <f t="shared" si="15"/>
        <v/>
      </c>
      <c r="O53" s="43" t="str">
        <f t="shared" si="16"/>
        <v/>
      </c>
    </row>
    <row r="54" spans="1:15" x14ac:dyDescent="0.4">
      <c r="A54" s="7">
        <v>46</v>
      </c>
      <c r="B54" s="77"/>
      <c r="C54" s="78"/>
      <c r="D54" s="79"/>
      <c r="E54" s="47"/>
      <c r="F54" s="80"/>
      <c r="G54" s="20" t="str">
        <f t="shared" si="18"/>
        <v/>
      </c>
      <c r="H54" s="20" t="str">
        <f t="shared" si="19"/>
        <v/>
      </c>
      <c r="I54" s="20" t="str">
        <f t="shared" si="20"/>
        <v/>
      </c>
      <c r="J54" s="41" t="str">
        <f t="shared" si="11"/>
        <v/>
      </c>
      <c r="K54" s="42" t="str">
        <f t="shared" si="12"/>
        <v/>
      </c>
      <c r="L54" s="43" t="str">
        <f t="shared" si="13"/>
        <v/>
      </c>
      <c r="M54" s="41" t="str">
        <f t="shared" si="14"/>
        <v/>
      </c>
      <c r="N54" s="42" t="str">
        <f t="shared" si="15"/>
        <v/>
      </c>
      <c r="O54" s="43" t="str">
        <f t="shared" si="16"/>
        <v/>
      </c>
    </row>
    <row r="55" spans="1:15" x14ac:dyDescent="0.4">
      <c r="A55" s="7">
        <v>47</v>
      </c>
      <c r="B55" s="77"/>
      <c r="C55" s="78"/>
      <c r="D55" s="79"/>
      <c r="E55" s="47"/>
      <c r="F55" s="80"/>
      <c r="G55" s="20" t="str">
        <f t="shared" si="18"/>
        <v/>
      </c>
      <c r="H55" s="20" t="str">
        <f t="shared" si="19"/>
        <v/>
      </c>
      <c r="I55" s="20" t="str">
        <f t="shared" si="20"/>
        <v/>
      </c>
      <c r="J55" s="41" t="str">
        <f t="shared" si="11"/>
        <v/>
      </c>
      <c r="K55" s="42" t="str">
        <f t="shared" si="12"/>
        <v/>
      </c>
      <c r="L55" s="43" t="str">
        <f t="shared" si="13"/>
        <v/>
      </c>
      <c r="M55" s="41" t="str">
        <f t="shared" si="14"/>
        <v/>
      </c>
      <c r="N55" s="42" t="str">
        <f t="shared" si="15"/>
        <v/>
      </c>
      <c r="O55" s="43" t="str">
        <f t="shared" si="16"/>
        <v/>
      </c>
    </row>
    <row r="56" spans="1:15" x14ac:dyDescent="0.4">
      <c r="A56" s="7">
        <v>48</v>
      </c>
      <c r="B56" s="77"/>
      <c r="C56" s="78"/>
      <c r="D56" s="79"/>
      <c r="E56" s="47"/>
      <c r="F56" s="80"/>
      <c r="G56" s="20" t="str">
        <f t="shared" si="18"/>
        <v/>
      </c>
      <c r="H56" s="20" t="str">
        <f t="shared" si="19"/>
        <v/>
      </c>
      <c r="I56" s="20" t="str">
        <f t="shared" si="20"/>
        <v/>
      </c>
      <c r="J56" s="41" t="str">
        <f t="shared" si="11"/>
        <v/>
      </c>
      <c r="K56" s="42" t="str">
        <f t="shared" si="12"/>
        <v/>
      </c>
      <c r="L56" s="43" t="str">
        <f t="shared" si="13"/>
        <v/>
      </c>
      <c r="M56" s="41" t="str">
        <f t="shared" si="14"/>
        <v/>
      </c>
      <c r="N56" s="42" t="str">
        <f t="shared" si="15"/>
        <v/>
      </c>
      <c r="O56" s="43" t="str">
        <f t="shared" si="16"/>
        <v/>
      </c>
    </row>
    <row r="57" spans="1:15" x14ac:dyDescent="0.4">
      <c r="A57" s="7">
        <v>49</v>
      </c>
      <c r="B57" s="77"/>
      <c r="C57" s="78"/>
      <c r="D57" s="79"/>
      <c r="E57" s="47"/>
      <c r="F57" s="80"/>
      <c r="G57" s="20" t="str">
        <f t="shared" si="18"/>
        <v/>
      </c>
      <c r="H57" s="20" t="str">
        <f t="shared" si="19"/>
        <v/>
      </c>
      <c r="I57" s="20" t="str">
        <f t="shared" si="20"/>
        <v/>
      </c>
      <c r="J57" s="41" t="str">
        <f t="shared" si="11"/>
        <v/>
      </c>
      <c r="K57" s="42" t="str">
        <f t="shared" si="12"/>
        <v/>
      </c>
      <c r="L57" s="43" t="str">
        <f t="shared" si="13"/>
        <v/>
      </c>
      <c r="M57" s="41" t="str">
        <f t="shared" si="14"/>
        <v/>
      </c>
      <c r="N57" s="42" t="str">
        <f t="shared" si="15"/>
        <v/>
      </c>
      <c r="O57" s="43" t="str">
        <f t="shared" si="16"/>
        <v/>
      </c>
    </row>
    <row r="58" spans="1:15" ht="19.5" thickBot="1" x14ac:dyDescent="0.45">
      <c r="A58" s="7">
        <v>50</v>
      </c>
      <c r="B58" s="81"/>
      <c r="C58" s="82"/>
      <c r="D58" s="83"/>
      <c r="E58" s="84"/>
      <c r="F58" s="85"/>
      <c r="G58" s="20" t="str">
        <f t="shared" si="18"/>
        <v/>
      </c>
      <c r="H58" s="20" t="str">
        <f t="shared" si="19"/>
        <v/>
      </c>
      <c r="I58" s="20" t="str">
        <f t="shared" si="20"/>
        <v/>
      </c>
      <c r="J58" s="41" t="str">
        <f t="shared" si="11"/>
        <v/>
      </c>
      <c r="K58" s="42" t="str">
        <f t="shared" si="12"/>
        <v/>
      </c>
      <c r="L58" s="43" t="str">
        <f t="shared" si="13"/>
        <v/>
      </c>
      <c r="M58" s="41" t="str">
        <f t="shared" si="14"/>
        <v/>
      </c>
      <c r="N58" s="42" t="str">
        <f t="shared" si="15"/>
        <v/>
      </c>
      <c r="O58" s="43" t="str">
        <f t="shared" si="16"/>
        <v/>
      </c>
    </row>
    <row r="59" spans="1:15" ht="19.5" thickBot="1" x14ac:dyDescent="0.45">
      <c r="A59" s="7"/>
      <c r="B59" s="94" t="s">
        <v>5</v>
      </c>
      <c r="C59" s="95"/>
      <c r="D59" s="5">
        <f>COUNTIF(D9:D58,1.27)</f>
        <v>20</v>
      </c>
      <c r="E59" s="5">
        <f>COUNTIF(E9:E58,1.5)</f>
        <v>18</v>
      </c>
      <c r="F59" s="6">
        <f>COUNTIF(F9:F58,2)</f>
        <v>15</v>
      </c>
      <c r="G59" s="53">
        <f>M59+G8</f>
        <v>146569.84617100109</v>
      </c>
      <c r="H59" s="54">
        <f>N59+H8</f>
        <v>144177.50566831286</v>
      </c>
      <c r="I59" s="55">
        <f>O59+I8</f>
        <v>142793.17870719943</v>
      </c>
      <c r="J59" s="51" t="s">
        <v>30</v>
      </c>
      <c r="K59" s="68">
        <f>B58-B9</f>
        <v>-40967</v>
      </c>
      <c r="L59" s="52" t="s">
        <v>31</v>
      </c>
      <c r="M59" s="63">
        <f>SUM(M9:M58)</f>
        <v>46569.846171001082</v>
      </c>
      <c r="N59" s="64">
        <f>SUM(N9:N58)</f>
        <v>44177.505668312864</v>
      </c>
      <c r="O59" s="65">
        <f>SUM(O9:O58)</f>
        <v>42793.17870719944</v>
      </c>
    </row>
    <row r="60" spans="1:15" ht="19.5" thickBot="1" x14ac:dyDescent="0.45">
      <c r="A60" s="7"/>
      <c r="B60" s="88" t="s">
        <v>6</v>
      </c>
      <c r="C60" s="89"/>
      <c r="D60" s="5">
        <f>COUNTIF(D9:D58,-1)</f>
        <v>12</v>
      </c>
      <c r="E60" s="5">
        <f>COUNTIF(E9:E58,-1)</f>
        <v>14</v>
      </c>
      <c r="F60" s="6">
        <f>COUNTIF(F9:F58,-1)</f>
        <v>17</v>
      </c>
      <c r="G60" s="86" t="s">
        <v>29</v>
      </c>
      <c r="H60" s="87"/>
      <c r="I60" s="93"/>
      <c r="J60" s="86" t="s">
        <v>32</v>
      </c>
      <c r="K60" s="87"/>
      <c r="L60" s="93"/>
      <c r="M60" s="7"/>
      <c r="N60" s="3"/>
      <c r="O60" s="4"/>
    </row>
    <row r="61" spans="1:15" ht="19.5" thickBot="1" x14ac:dyDescent="0.45">
      <c r="A61" s="7"/>
      <c r="B61" s="88" t="s">
        <v>34</v>
      </c>
      <c r="C61" s="89"/>
      <c r="D61" s="5">
        <f>COUNTIF(D9:D58,0)</f>
        <v>0</v>
      </c>
      <c r="E61" s="5">
        <f>COUNTIF(E9:E58,0)</f>
        <v>0</v>
      </c>
      <c r="F61" s="5">
        <f>COUNTIF(F9:F58,0)</f>
        <v>0</v>
      </c>
      <c r="G61" s="59">
        <f>G59/G8</f>
        <v>1.4656984617100108</v>
      </c>
      <c r="H61" s="60">
        <f t="shared" ref="H61" si="21">H59/H8</f>
        <v>1.4417750566831287</v>
      </c>
      <c r="I61" s="61">
        <f>I59/I8</f>
        <v>1.4279317870719943</v>
      </c>
      <c r="J61" s="49">
        <f>(G61-100%)*30/K59</f>
        <v>-3.4102945910855875E-4</v>
      </c>
      <c r="K61" s="49">
        <f>(H61-100%)*30/K59</f>
        <v>-3.2351042791744231E-4</v>
      </c>
      <c r="L61" s="50">
        <f>(I61-100%)*30/K59</f>
        <v>-3.1337304689530181E-4</v>
      </c>
      <c r="M61" s="8"/>
      <c r="N61" s="2"/>
      <c r="O61" s="9"/>
    </row>
    <row r="62" spans="1:15" ht="19.5" thickBot="1" x14ac:dyDescent="0.45">
      <c r="A62" s="3"/>
      <c r="B62" s="86" t="s">
        <v>4</v>
      </c>
      <c r="C62" s="87"/>
      <c r="D62" s="62">
        <f t="shared" ref="D62:E62" si="22">D59/(D59+D60+D61)</f>
        <v>0.625</v>
      </c>
      <c r="E62" s="57">
        <f t="shared" si="22"/>
        <v>0.5625</v>
      </c>
      <c r="F62" s="58">
        <f>F59/(F59+F60+F61)</f>
        <v>0.46875</v>
      </c>
    </row>
    <row r="64" spans="1:15" x14ac:dyDescent="0.4">
      <c r="D64" s="56"/>
      <c r="E64" s="56"/>
      <c r="F64" s="56"/>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2:A2108"/>
  <sheetViews>
    <sheetView topLeftCell="A522" zoomScale="80" zoomScaleNormal="80" workbookViewId="0">
      <selection activeCell="B1378" sqref="B1378"/>
    </sheetView>
  </sheetViews>
  <sheetFormatPr defaultColWidth="8.125" defaultRowHeight="16.5" x14ac:dyDescent="0.4"/>
  <cols>
    <col min="1" max="1" width="6.625" style="67" customWidth="1"/>
    <col min="2" max="2" width="7.25" style="66" customWidth="1"/>
    <col min="3" max="256" width="8.125" style="66"/>
    <col min="257" max="257" width="6.625" style="66" customWidth="1"/>
    <col min="258" max="258" width="7.25" style="66" customWidth="1"/>
    <col min="259" max="512" width="8.125" style="66"/>
    <col min="513" max="513" width="6.625" style="66" customWidth="1"/>
    <col min="514" max="514" width="7.25" style="66" customWidth="1"/>
    <col min="515" max="768" width="8.125" style="66"/>
    <col min="769" max="769" width="6.625" style="66" customWidth="1"/>
    <col min="770" max="770" width="7.25" style="66" customWidth="1"/>
    <col min="771" max="1024" width="8.125" style="66"/>
    <col min="1025" max="1025" width="6.625" style="66" customWidth="1"/>
    <col min="1026" max="1026" width="7.25" style="66" customWidth="1"/>
    <col min="1027" max="1280" width="8.125" style="66"/>
    <col min="1281" max="1281" width="6.625" style="66" customWidth="1"/>
    <col min="1282" max="1282" width="7.25" style="66" customWidth="1"/>
    <col min="1283" max="1536" width="8.125" style="66"/>
    <col min="1537" max="1537" width="6.625" style="66" customWidth="1"/>
    <col min="1538" max="1538" width="7.25" style="66" customWidth="1"/>
    <col min="1539" max="1792" width="8.125" style="66"/>
    <col min="1793" max="1793" width="6.625" style="66" customWidth="1"/>
    <col min="1794" max="1794" width="7.25" style="66" customWidth="1"/>
    <col min="1795" max="2048" width="8.125" style="66"/>
    <col min="2049" max="2049" width="6.625" style="66" customWidth="1"/>
    <col min="2050" max="2050" width="7.25" style="66" customWidth="1"/>
    <col min="2051" max="2304" width="8.125" style="66"/>
    <col min="2305" max="2305" width="6.625" style="66" customWidth="1"/>
    <col min="2306" max="2306" width="7.25" style="66" customWidth="1"/>
    <col min="2307" max="2560" width="8.125" style="66"/>
    <col min="2561" max="2561" width="6.625" style="66" customWidth="1"/>
    <col min="2562" max="2562" width="7.25" style="66" customWidth="1"/>
    <col min="2563" max="2816" width="8.125" style="66"/>
    <col min="2817" max="2817" width="6.625" style="66" customWidth="1"/>
    <col min="2818" max="2818" width="7.25" style="66" customWidth="1"/>
    <col min="2819" max="3072" width="8.125" style="66"/>
    <col min="3073" max="3073" width="6.625" style="66" customWidth="1"/>
    <col min="3074" max="3074" width="7.25" style="66" customWidth="1"/>
    <col min="3075" max="3328" width="8.125" style="66"/>
    <col min="3329" max="3329" width="6.625" style="66" customWidth="1"/>
    <col min="3330" max="3330" width="7.25" style="66" customWidth="1"/>
    <col min="3331" max="3584" width="8.125" style="66"/>
    <col min="3585" max="3585" width="6.625" style="66" customWidth="1"/>
    <col min="3586" max="3586" width="7.25" style="66" customWidth="1"/>
    <col min="3587" max="3840" width="8.125" style="66"/>
    <col min="3841" max="3841" width="6.625" style="66" customWidth="1"/>
    <col min="3842" max="3842" width="7.25" style="66" customWidth="1"/>
    <col min="3843" max="4096" width="8.125" style="66"/>
    <col min="4097" max="4097" width="6.625" style="66" customWidth="1"/>
    <col min="4098" max="4098" width="7.25" style="66" customWidth="1"/>
    <col min="4099" max="4352" width="8.125" style="66"/>
    <col min="4353" max="4353" width="6.625" style="66" customWidth="1"/>
    <col min="4354" max="4354" width="7.25" style="66" customWidth="1"/>
    <col min="4355" max="4608" width="8.125" style="66"/>
    <col min="4609" max="4609" width="6.625" style="66" customWidth="1"/>
    <col min="4610" max="4610" width="7.25" style="66" customWidth="1"/>
    <col min="4611" max="4864" width="8.125" style="66"/>
    <col min="4865" max="4865" width="6.625" style="66" customWidth="1"/>
    <col min="4866" max="4866" width="7.25" style="66" customWidth="1"/>
    <col min="4867" max="5120" width="8.125" style="66"/>
    <col min="5121" max="5121" width="6.625" style="66" customWidth="1"/>
    <col min="5122" max="5122" width="7.25" style="66" customWidth="1"/>
    <col min="5123" max="5376" width="8.125" style="66"/>
    <col min="5377" max="5377" width="6.625" style="66" customWidth="1"/>
    <col min="5378" max="5378" width="7.25" style="66" customWidth="1"/>
    <col min="5379" max="5632" width="8.125" style="66"/>
    <col min="5633" max="5633" width="6.625" style="66" customWidth="1"/>
    <col min="5634" max="5634" width="7.25" style="66" customWidth="1"/>
    <col min="5635" max="5888" width="8.125" style="66"/>
    <col min="5889" max="5889" width="6.625" style="66" customWidth="1"/>
    <col min="5890" max="5890" width="7.25" style="66" customWidth="1"/>
    <col min="5891" max="6144" width="8.125" style="66"/>
    <col min="6145" max="6145" width="6.625" style="66" customWidth="1"/>
    <col min="6146" max="6146" width="7.25" style="66" customWidth="1"/>
    <col min="6147" max="6400" width="8.125" style="66"/>
    <col min="6401" max="6401" width="6.625" style="66" customWidth="1"/>
    <col min="6402" max="6402" width="7.25" style="66" customWidth="1"/>
    <col min="6403" max="6656" width="8.125" style="66"/>
    <col min="6657" max="6657" width="6.625" style="66" customWidth="1"/>
    <col min="6658" max="6658" width="7.25" style="66" customWidth="1"/>
    <col min="6659" max="6912" width="8.125" style="66"/>
    <col min="6913" max="6913" width="6.625" style="66" customWidth="1"/>
    <col min="6914" max="6914" width="7.25" style="66" customWidth="1"/>
    <col min="6915" max="7168" width="8.125" style="66"/>
    <col min="7169" max="7169" width="6.625" style="66" customWidth="1"/>
    <col min="7170" max="7170" width="7.25" style="66" customWidth="1"/>
    <col min="7171" max="7424" width="8.125" style="66"/>
    <col min="7425" max="7425" width="6.625" style="66" customWidth="1"/>
    <col min="7426" max="7426" width="7.25" style="66" customWidth="1"/>
    <col min="7427" max="7680" width="8.125" style="66"/>
    <col min="7681" max="7681" width="6.625" style="66" customWidth="1"/>
    <col min="7682" max="7682" width="7.25" style="66" customWidth="1"/>
    <col min="7683" max="7936" width="8.125" style="66"/>
    <col min="7937" max="7937" width="6.625" style="66" customWidth="1"/>
    <col min="7938" max="7938" width="7.25" style="66" customWidth="1"/>
    <col min="7939" max="8192" width="8.125" style="66"/>
    <col min="8193" max="8193" width="6.625" style="66" customWidth="1"/>
    <col min="8194" max="8194" width="7.25" style="66" customWidth="1"/>
    <col min="8195" max="8448" width="8.125" style="66"/>
    <col min="8449" max="8449" width="6.625" style="66" customWidth="1"/>
    <col min="8450" max="8450" width="7.25" style="66" customWidth="1"/>
    <col min="8451" max="8704" width="8.125" style="66"/>
    <col min="8705" max="8705" width="6.625" style="66" customWidth="1"/>
    <col min="8706" max="8706" width="7.25" style="66" customWidth="1"/>
    <col min="8707" max="8960" width="8.125" style="66"/>
    <col min="8961" max="8961" width="6.625" style="66" customWidth="1"/>
    <col min="8962" max="8962" width="7.25" style="66" customWidth="1"/>
    <col min="8963" max="9216" width="8.125" style="66"/>
    <col min="9217" max="9217" width="6.625" style="66" customWidth="1"/>
    <col min="9218" max="9218" width="7.25" style="66" customWidth="1"/>
    <col min="9219" max="9472" width="8.125" style="66"/>
    <col min="9473" max="9473" width="6.625" style="66" customWidth="1"/>
    <col min="9474" max="9474" width="7.25" style="66" customWidth="1"/>
    <col min="9475" max="9728" width="8.125" style="66"/>
    <col min="9729" max="9729" width="6.625" style="66" customWidth="1"/>
    <col min="9730" max="9730" width="7.25" style="66" customWidth="1"/>
    <col min="9731" max="9984" width="8.125" style="66"/>
    <col min="9985" max="9985" width="6.625" style="66" customWidth="1"/>
    <col min="9986" max="9986" width="7.25" style="66" customWidth="1"/>
    <col min="9987" max="10240" width="8.125" style="66"/>
    <col min="10241" max="10241" width="6.625" style="66" customWidth="1"/>
    <col min="10242" max="10242" width="7.25" style="66" customWidth="1"/>
    <col min="10243" max="10496" width="8.125" style="66"/>
    <col min="10497" max="10497" width="6.625" style="66" customWidth="1"/>
    <col min="10498" max="10498" width="7.25" style="66" customWidth="1"/>
    <col min="10499" max="10752" width="8.125" style="66"/>
    <col min="10753" max="10753" width="6.625" style="66" customWidth="1"/>
    <col min="10754" max="10754" width="7.25" style="66" customWidth="1"/>
    <col min="10755" max="11008" width="8.125" style="66"/>
    <col min="11009" max="11009" width="6.625" style="66" customWidth="1"/>
    <col min="11010" max="11010" width="7.25" style="66" customWidth="1"/>
    <col min="11011" max="11264" width="8.125" style="66"/>
    <col min="11265" max="11265" width="6.625" style="66" customWidth="1"/>
    <col min="11266" max="11266" width="7.25" style="66" customWidth="1"/>
    <col min="11267" max="11520" width="8.125" style="66"/>
    <col min="11521" max="11521" width="6.625" style="66" customWidth="1"/>
    <col min="11522" max="11522" width="7.25" style="66" customWidth="1"/>
    <col min="11523" max="11776" width="8.125" style="66"/>
    <col min="11777" max="11777" width="6.625" style="66" customWidth="1"/>
    <col min="11778" max="11778" width="7.25" style="66" customWidth="1"/>
    <col min="11779" max="12032" width="8.125" style="66"/>
    <col min="12033" max="12033" width="6.625" style="66" customWidth="1"/>
    <col min="12034" max="12034" width="7.25" style="66" customWidth="1"/>
    <col min="12035" max="12288" width="8.125" style="66"/>
    <col min="12289" max="12289" width="6.625" style="66" customWidth="1"/>
    <col min="12290" max="12290" width="7.25" style="66" customWidth="1"/>
    <col min="12291" max="12544" width="8.125" style="66"/>
    <col min="12545" max="12545" width="6.625" style="66" customWidth="1"/>
    <col min="12546" max="12546" width="7.25" style="66" customWidth="1"/>
    <col min="12547" max="12800" width="8.125" style="66"/>
    <col min="12801" max="12801" width="6.625" style="66" customWidth="1"/>
    <col min="12802" max="12802" width="7.25" style="66" customWidth="1"/>
    <col min="12803" max="13056" width="8.125" style="66"/>
    <col min="13057" max="13057" width="6.625" style="66" customWidth="1"/>
    <col min="13058" max="13058" width="7.25" style="66" customWidth="1"/>
    <col min="13059" max="13312" width="8.125" style="66"/>
    <col min="13313" max="13313" width="6.625" style="66" customWidth="1"/>
    <col min="13314" max="13314" width="7.25" style="66" customWidth="1"/>
    <col min="13315" max="13568" width="8.125" style="66"/>
    <col min="13569" max="13569" width="6.625" style="66" customWidth="1"/>
    <col min="13570" max="13570" width="7.25" style="66" customWidth="1"/>
    <col min="13571" max="13824" width="8.125" style="66"/>
    <col min="13825" max="13825" width="6.625" style="66" customWidth="1"/>
    <col min="13826" max="13826" width="7.25" style="66" customWidth="1"/>
    <col min="13827" max="14080" width="8.125" style="66"/>
    <col min="14081" max="14081" width="6.625" style="66" customWidth="1"/>
    <col min="14082" max="14082" width="7.25" style="66" customWidth="1"/>
    <col min="14083" max="14336" width="8.125" style="66"/>
    <col min="14337" max="14337" width="6.625" style="66" customWidth="1"/>
    <col min="14338" max="14338" width="7.25" style="66" customWidth="1"/>
    <col min="14339" max="14592" width="8.125" style="66"/>
    <col min="14593" max="14593" width="6.625" style="66" customWidth="1"/>
    <col min="14594" max="14594" width="7.25" style="66" customWidth="1"/>
    <col min="14595" max="14848" width="8.125" style="66"/>
    <col min="14849" max="14849" width="6.625" style="66" customWidth="1"/>
    <col min="14850" max="14850" width="7.25" style="66" customWidth="1"/>
    <col min="14851" max="15104" width="8.125" style="66"/>
    <col min="15105" max="15105" width="6.625" style="66" customWidth="1"/>
    <col min="15106" max="15106" width="7.25" style="66" customWidth="1"/>
    <col min="15107" max="15360" width="8.125" style="66"/>
    <col min="15361" max="15361" width="6.625" style="66" customWidth="1"/>
    <col min="15362" max="15362" width="7.25" style="66" customWidth="1"/>
    <col min="15363" max="15616" width="8.125" style="66"/>
    <col min="15617" max="15617" width="6.625" style="66" customWidth="1"/>
    <col min="15618" max="15618" width="7.25" style="66" customWidth="1"/>
    <col min="15619" max="15872" width="8.125" style="66"/>
    <col min="15873" max="15873" width="6.625" style="66" customWidth="1"/>
    <col min="15874" max="15874" width="7.25" style="66" customWidth="1"/>
    <col min="15875" max="16128" width="8.125" style="66"/>
    <col min="16129" max="16129" width="6.625" style="66" customWidth="1"/>
    <col min="16130" max="16130" width="7.25" style="66" customWidth="1"/>
    <col min="16131" max="16384" width="8.125" style="66"/>
  </cols>
  <sheetData>
    <row r="2" spans="1:1" x14ac:dyDescent="0.4">
      <c r="A2" s="67" t="s">
        <v>36</v>
      </c>
    </row>
    <row r="45" spans="1:1" x14ac:dyDescent="0.4">
      <c r="A45" s="67" t="s">
        <v>37</v>
      </c>
    </row>
    <row r="88" spans="1:1" x14ac:dyDescent="0.4">
      <c r="A88" s="67" t="s">
        <v>39</v>
      </c>
    </row>
    <row r="131" spans="1:1" x14ac:dyDescent="0.4">
      <c r="A131" s="67" t="s">
        <v>40</v>
      </c>
    </row>
    <row r="174" spans="1:1" x14ac:dyDescent="0.4">
      <c r="A174" s="67" t="s">
        <v>41</v>
      </c>
    </row>
    <row r="217" spans="1:1" x14ac:dyDescent="0.4">
      <c r="A217" s="67" t="s">
        <v>42</v>
      </c>
    </row>
    <row r="260" spans="1:1" x14ac:dyDescent="0.4">
      <c r="A260" s="67" t="s">
        <v>43</v>
      </c>
    </row>
    <row r="303" spans="1:1" x14ac:dyDescent="0.4">
      <c r="A303" s="67" t="s">
        <v>44</v>
      </c>
    </row>
    <row r="346" spans="1:1" x14ac:dyDescent="0.4">
      <c r="A346" s="67" t="s">
        <v>45</v>
      </c>
    </row>
    <row r="389" spans="1:1" x14ac:dyDescent="0.4">
      <c r="A389" s="67" t="s">
        <v>46</v>
      </c>
    </row>
    <row r="432" spans="1:1" x14ac:dyDescent="0.4">
      <c r="A432" s="67" t="s">
        <v>47</v>
      </c>
    </row>
    <row r="475" spans="1:1" x14ac:dyDescent="0.4">
      <c r="A475" s="71" t="s">
        <v>48</v>
      </c>
    </row>
    <row r="518" spans="1:1" x14ac:dyDescent="0.4">
      <c r="A518" s="67" t="s">
        <v>49</v>
      </c>
    </row>
    <row r="561" spans="1:1" x14ac:dyDescent="0.4">
      <c r="A561" s="67" t="s">
        <v>50</v>
      </c>
    </row>
    <row r="604" spans="1:1" x14ac:dyDescent="0.4">
      <c r="A604" s="67" t="s">
        <v>51</v>
      </c>
    </row>
    <row r="647" spans="1:1" x14ac:dyDescent="0.4">
      <c r="A647" s="67" t="s">
        <v>52</v>
      </c>
    </row>
    <row r="690" spans="1:1" x14ac:dyDescent="0.4">
      <c r="A690" s="67" t="s">
        <v>53</v>
      </c>
    </row>
    <row r="733" spans="1:1" x14ac:dyDescent="0.4">
      <c r="A733" s="67" t="s">
        <v>54</v>
      </c>
    </row>
    <row r="776" spans="1:1" x14ac:dyDescent="0.4">
      <c r="A776" s="67" t="s">
        <v>55</v>
      </c>
    </row>
    <row r="819" spans="1:1" x14ac:dyDescent="0.4">
      <c r="A819" s="67" t="s">
        <v>56</v>
      </c>
    </row>
    <row r="862" spans="1:1" x14ac:dyDescent="0.4">
      <c r="A862" s="67" t="s">
        <v>57</v>
      </c>
    </row>
    <row r="905" spans="1:1" x14ac:dyDescent="0.4">
      <c r="A905" s="67" t="s">
        <v>58</v>
      </c>
    </row>
    <row r="948" spans="1:1" x14ac:dyDescent="0.4">
      <c r="A948" s="67" t="s">
        <v>59</v>
      </c>
    </row>
    <row r="991" spans="1:1" x14ac:dyDescent="0.4">
      <c r="A991" s="67" t="s">
        <v>60</v>
      </c>
    </row>
    <row r="1034" spans="1:1" x14ac:dyDescent="0.4">
      <c r="A1034" s="67" t="s">
        <v>61</v>
      </c>
    </row>
    <row r="1077" spans="1:1" x14ac:dyDescent="0.4">
      <c r="A1077" s="67" t="s">
        <v>62</v>
      </c>
    </row>
    <row r="1120" spans="1:1" x14ac:dyDescent="0.4">
      <c r="A1120" s="67" t="s">
        <v>63</v>
      </c>
    </row>
    <row r="1163" spans="1:1" x14ac:dyDescent="0.4">
      <c r="A1163" s="67" t="s">
        <v>64</v>
      </c>
    </row>
    <row r="1206" spans="1:1" x14ac:dyDescent="0.4">
      <c r="A1206" s="67" t="s">
        <v>65</v>
      </c>
    </row>
    <row r="1249" spans="1:1" x14ac:dyDescent="0.4">
      <c r="A1249" s="67" t="s">
        <v>66</v>
      </c>
    </row>
    <row r="1292" spans="1:1" x14ac:dyDescent="0.4">
      <c r="A1292" s="67" t="s">
        <v>67</v>
      </c>
    </row>
    <row r="1335" spans="1:1" x14ac:dyDescent="0.4">
      <c r="A1335" s="67" t="s">
        <v>68</v>
      </c>
    </row>
    <row r="1378" spans="1:1" x14ac:dyDescent="0.4">
      <c r="A1378" s="67" t="s">
        <v>69</v>
      </c>
    </row>
    <row r="1421" spans="1:1" x14ac:dyDescent="0.4">
      <c r="A1421" s="67" t="s">
        <v>70</v>
      </c>
    </row>
    <row r="1464" spans="1:1" x14ac:dyDescent="0.4">
      <c r="A1464" s="67" t="s">
        <v>71</v>
      </c>
    </row>
    <row r="1507" spans="1:1" x14ac:dyDescent="0.4">
      <c r="A1507" s="67" t="s">
        <v>72</v>
      </c>
    </row>
    <row r="1550" spans="1:1" x14ac:dyDescent="0.4">
      <c r="A1550" s="67" t="s">
        <v>73</v>
      </c>
    </row>
    <row r="1593" spans="1:1" x14ac:dyDescent="0.4">
      <c r="A1593" s="67" t="s">
        <v>74</v>
      </c>
    </row>
    <row r="1636" spans="1:1" x14ac:dyDescent="0.4">
      <c r="A1636" s="67" t="s">
        <v>75</v>
      </c>
    </row>
    <row r="1679" spans="1:1" x14ac:dyDescent="0.4">
      <c r="A1679" s="67" t="s">
        <v>76</v>
      </c>
    </row>
    <row r="1722" spans="1:1" x14ac:dyDescent="0.4">
      <c r="A1722" s="67" t="s">
        <v>77</v>
      </c>
    </row>
    <row r="1765" spans="1:1" x14ac:dyDescent="0.4">
      <c r="A1765" s="67" t="s">
        <v>78</v>
      </c>
    </row>
    <row r="1808" spans="1:1" x14ac:dyDescent="0.4">
      <c r="A1808" s="67" t="s">
        <v>79</v>
      </c>
    </row>
    <row r="1851" spans="1:1" x14ac:dyDescent="0.4">
      <c r="A1851" s="67" t="s">
        <v>80</v>
      </c>
    </row>
    <row r="1894" spans="1:1" x14ac:dyDescent="0.4">
      <c r="A1894" s="67" t="s">
        <v>81</v>
      </c>
    </row>
    <row r="1937" spans="1:1" x14ac:dyDescent="0.4">
      <c r="A1937" s="67" t="s">
        <v>82</v>
      </c>
    </row>
    <row r="1980" spans="1:1" x14ac:dyDescent="0.4">
      <c r="A1980" s="67" t="s">
        <v>83</v>
      </c>
    </row>
    <row r="2022" spans="1:1" x14ac:dyDescent="0.4">
      <c r="A2022" s="67" t="s">
        <v>84</v>
      </c>
    </row>
    <row r="2065" spans="1:1" x14ac:dyDescent="0.4">
      <c r="A2065" s="67" t="s">
        <v>85</v>
      </c>
    </row>
    <row r="2108" spans="1:1" x14ac:dyDescent="0.4">
      <c r="A2108" s="67" t="s">
        <v>86</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45"/>
  <sheetViews>
    <sheetView zoomScale="145" zoomScaleSheetLayoutView="100" workbookViewId="0">
      <selection activeCell="G21" sqref="G21"/>
    </sheetView>
  </sheetViews>
  <sheetFormatPr defaultColWidth="8.125" defaultRowHeight="13.5" x14ac:dyDescent="0.4"/>
  <cols>
    <col min="1" max="16384" width="8.125" style="46"/>
  </cols>
  <sheetData>
    <row r="1" spans="1:10" x14ac:dyDescent="0.4">
      <c r="A1" s="46" t="s">
        <v>25</v>
      </c>
    </row>
    <row r="2" spans="1:10" ht="13.5" customHeight="1" x14ac:dyDescent="0.4">
      <c r="A2" s="98" t="s">
        <v>103</v>
      </c>
      <c r="B2" s="98"/>
      <c r="C2" s="98"/>
      <c r="D2" s="98"/>
      <c r="E2" s="98"/>
      <c r="F2" s="98"/>
      <c r="G2" s="98"/>
      <c r="H2" s="98"/>
      <c r="I2" s="98"/>
      <c r="J2" s="98"/>
    </row>
    <row r="3" spans="1:10" x14ac:dyDescent="0.4">
      <c r="A3" s="98"/>
      <c r="B3" s="98"/>
      <c r="C3" s="98"/>
      <c r="D3" s="98"/>
      <c r="E3" s="98"/>
      <c r="F3" s="98"/>
      <c r="G3" s="98"/>
      <c r="H3" s="98"/>
      <c r="I3" s="98"/>
      <c r="J3" s="98"/>
    </row>
    <row r="4" spans="1:10" x14ac:dyDescent="0.4">
      <c r="A4" s="98"/>
      <c r="B4" s="98"/>
      <c r="C4" s="98"/>
      <c r="D4" s="98"/>
      <c r="E4" s="98"/>
      <c r="F4" s="98"/>
      <c r="G4" s="98"/>
      <c r="H4" s="98"/>
      <c r="I4" s="98"/>
      <c r="J4" s="98"/>
    </row>
    <row r="5" spans="1:10" x14ac:dyDescent="0.4">
      <c r="A5" s="98"/>
      <c r="B5" s="98"/>
      <c r="C5" s="98"/>
      <c r="D5" s="98"/>
      <c r="E5" s="98"/>
      <c r="F5" s="98"/>
      <c r="G5" s="98"/>
      <c r="H5" s="98"/>
      <c r="I5" s="98"/>
      <c r="J5" s="98"/>
    </row>
    <row r="6" spans="1:10" x14ac:dyDescent="0.4">
      <c r="A6" s="98"/>
      <c r="B6" s="98"/>
      <c r="C6" s="98"/>
      <c r="D6" s="98"/>
      <c r="E6" s="98"/>
      <c r="F6" s="98"/>
      <c r="G6" s="98"/>
      <c r="H6" s="98"/>
      <c r="I6" s="98"/>
      <c r="J6" s="98"/>
    </row>
    <row r="7" spans="1:10" x14ac:dyDescent="0.4">
      <c r="A7" s="98"/>
      <c r="B7" s="98"/>
      <c r="C7" s="98"/>
      <c r="D7" s="98"/>
      <c r="E7" s="98"/>
      <c r="F7" s="98"/>
      <c r="G7" s="98"/>
      <c r="H7" s="98"/>
      <c r="I7" s="98"/>
      <c r="J7" s="98"/>
    </row>
    <row r="8" spans="1:10" x14ac:dyDescent="0.4">
      <c r="A8" s="98"/>
      <c r="B8" s="98"/>
      <c r="C8" s="98"/>
      <c r="D8" s="98"/>
      <c r="E8" s="98"/>
      <c r="F8" s="98"/>
      <c r="G8" s="98"/>
      <c r="H8" s="98"/>
      <c r="I8" s="98"/>
      <c r="J8" s="98"/>
    </row>
    <row r="9" spans="1:10" x14ac:dyDescent="0.4">
      <c r="A9" s="98"/>
      <c r="B9" s="98"/>
      <c r="C9" s="98"/>
      <c r="D9" s="98"/>
      <c r="E9" s="98"/>
      <c r="F9" s="98"/>
      <c r="G9" s="98"/>
      <c r="H9" s="98"/>
      <c r="I9" s="98"/>
      <c r="J9" s="98"/>
    </row>
    <row r="10" spans="1:10" x14ac:dyDescent="0.4">
      <c r="A10" s="98"/>
      <c r="B10" s="98"/>
      <c r="C10" s="98"/>
      <c r="D10" s="98"/>
      <c r="E10" s="98"/>
      <c r="F10" s="98"/>
      <c r="G10" s="98"/>
      <c r="H10" s="98"/>
      <c r="I10" s="98"/>
      <c r="J10" s="98"/>
    </row>
    <row r="11" spans="1:10" x14ac:dyDescent="0.4">
      <c r="A11" s="98"/>
      <c r="B11" s="98"/>
      <c r="C11" s="98"/>
      <c r="D11" s="98"/>
      <c r="E11" s="98"/>
      <c r="F11" s="98"/>
      <c r="G11" s="98"/>
      <c r="H11" s="98"/>
      <c r="I11" s="98"/>
      <c r="J11" s="98"/>
    </row>
    <row r="12" spans="1:10" x14ac:dyDescent="0.4">
      <c r="A12" s="98"/>
      <c r="B12" s="98"/>
      <c r="C12" s="98"/>
      <c r="D12" s="98"/>
      <c r="E12" s="98"/>
      <c r="F12" s="98"/>
      <c r="G12" s="98"/>
      <c r="H12" s="98"/>
      <c r="I12" s="98"/>
      <c r="J12" s="98"/>
    </row>
    <row r="13" spans="1:10" x14ac:dyDescent="0.4">
      <c r="A13" s="98"/>
      <c r="B13" s="98"/>
      <c r="C13" s="98"/>
      <c r="D13" s="98"/>
      <c r="E13" s="98"/>
      <c r="F13" s="98"/>
      <c r="G13" s="98"/>
      <c r="H13" s="98"/>
      <c r="I13" s="98"/>
      <c r="J13" s="98"/>
    </row>
    <row r="14" spans="1:10" x14ac:dyDescent="0.4">
      <c r="A14" s="98"/>
      <c r="B14" s="98"/>
      <c r="C14" s="98"/>
      <c r="D14" s="98"/>
      <c r="E14" s="98"/>
      <c r="F14" s="98"/>
      <c r="G14" s="98"/>
      <c r="H14" s="98"/>
      <c r="I14" s="98"/>
      <c r="J14" s="98"/>
    </row>
    <row r="15" spans="1:10" x14ac:dyDescent="0.4">
      <c r="A15" s="98"/>
      <c r="B15" s="98"/>
      <c r="C15" s="98"/>
      <c r="D15" s="98"/>
      <c r="E15" s="98"/>
      <c r="F15" s="98"/>
      <c r="G15" s="98"/>
      <c r="H15" s="98"/>
      <c r="I15" s="98"/>
      <c r="J15" s="98"/>
    </row>
    <row r="16" spans="1:10" x14ac:dyDescent="0.4">
      <c r="A16" s="98"/>
      <c r="B16" s="98"/>
      <c r="C16" s="98"/>
      <c r="D16" s="98"/>
      <c r="E16" s="98"/>
      <c r="F16" s="98"/>
      <c r="G16" s="98"/>
      <c r="H16" s="98"/>
      <c r="I16" s="98"/>
      <c r="J16" s="98"/>
    </row>
    <row r="17" spans="1:10" x14ac:dyDescent="0.4">
      <c r="A17" s="98"/>
      <c r="B17" s="98"/>
      <c r="C17" s="98"/>
      <c r="D17" s="98"/>
      <c r="E17" s="98"/>
      <c r="F17" s="98"/>
      <c r="G17" s="98"/>
      <c r="H17" s="98"/>
      <c r="I17" s="98"/>
      <c r="J17" s="98"/>
    </row>
    <row r="18" spans="1:10" x14ac:dyDescent="0.4">
      <c r="A18" s="98"/>
      <c r="B18" s="98"/>
      <c r="C18" s="98"/>
      <c r="D18" s="98"/>
      <c r="E18" s="98"/>
      <c r="F18" s="98"/>
      <c r="G18" s="98"/>
      <c r="H18" s="98"/>
      <c r="I18" s="98"/>
      <c r="J18" s="98"/>
    </row>
    <row r="19" spans="1:10" x14ac:dyDescent="0.4">
      <c r="A19" s="98"/>
      <c r="B19" s="98"/>
      <c r="C19" s="98"/>
      <c r="D19" s="98"/>
      <c r="E19" s="98"/>
      <c r="F19" s="98"/>
      <c r="G19" s="98"/>
      <c r="H19" s="98"/>
      <c r="I19" s="98"/>
      <c r="J19" s="98"/>
    </row>
    <row r="21" spans="1:10" x14ac:dyDescent="0.4">
      <c r="A21" s="46" t="s">
        <v>26</v>
      </c>
    </row>
    <row r="22" spans="1:10" x14ac:dyDescent="0.4">
      <c r="A22" s="96" t="s">
        <v>92</v>
      </c>
      <c r="B22" s="97"/>
      <c r="C22" s="97"/>
      <c r="D22" s="97"/>
      <c r="E22" s="97"/>
      <c r="F22" s="97"/>
      <c r="G22" s="97"/>
      <c r="H22" s="97"/>
      <c r="I22" s="97"/>
      <c r="J22" s="97"/>
    </row>
    <row r="23" spans="1:10" x14ac:dyDescent="0.4">
      <c r="A23" s="97"/>
      <c r="B23" s="97"/>
      <c r="C23" s="97"/>
      <c r="D23" s="97"/>
      <c r="E23" s="97"/>
      <c r="F23" s="97"/>
      <c r="G23" s="97"/>
      <c r="H23" s="97"/>
      <c r="I23" s="97"/>
      <c r="J23" s="97"/>
    </row>
    <row r="24" spans="1:10" x14ac:dyDescent="0.4">
      <c r="A24" s="97"/>
      <c r="B24" s="97"/>
      <c r="C24" s="97"/>
      <c r="D24" s="97"/>
      <c r="E24" s="97"/>
      <c r="F24" s="97"/>
      <c r="G24" s="97"/>
      <c r="H24" s="97"/>
      <c r="I24" s="97"/>
      <c r="J24" s="97"/>
    </row>
    <row r="25" spans="1:10" x14ac:dyDescent="0.4">
      <c r="A25" s="97"/>
      <c r="B25" s="97"/>
      <c r="C25" s="97"/>
      <c r="D25" s="97"/>
      <c r="E25" s="97"/>
      <c r="F25" s="97"/>
      <c r="G25" s="97"/>
      <c r="H25" s="97"/>
      <c r="I25" s="97"/>
      <c r="J25" s="97"/>
    </row>
    <row r="26" spans="1:10" x14ac:dyDescent="0.4">
      <c r="A26" s="97"/>
      <c r="B26" s="97"/>
      <c r="C26" s="97"/>
      <c r="D26" s="97"/>
      <c r="E26" s="97"/>
      <c r="F26" s="97"/>
      <c r="G26" s="97"/>
      <c r="H26" s="97"/>
      <c r="I26" s="97"/>
      <c r="J26" s="97"/>
    </row>
    <row r="27" spans="1:10" x14ac:dyDescent="0.4">
      <c r="A27" s="97"/>
      <c r="B27" s="97"/>
      <c r="C27" s="97"/>
      <c r="D27" s="97"/>
      <c r="E27" s="97"/>
      <c r="F27" s="97"/>
      <c r="G27" s="97"/>
      <c r="H27" s="97"/>
      <c r="I27" s="97"/>
      <c r="J27" s="97"/>
    </row>
    <row r="28" spans="1:10" x14ac:dyDescent="0.4">
      <c r="A28" s="97"/>
      <c r="B28" s="97"/>
      <c r="C28" s="97"/>
      <c r="D28" s="97"/>
      <c r="E28" s="97"/>
      <c r="F28" s="97"/>
      <c r="G28" s="97"/>
      <c r="H28" s="97"/>
      <c r="I28" s="97"/>
      <c r="J28" s="97"/>
    </row>
    <row r="29" spans="1:10" x14ac:dyDescent="0.4">
      <c r="A29" s="97"/>
      <c r="B29" s="97"/>
      <c r="C29" s="97"/>
      <c r="D29" s="97"/>
      <c r="E29" s="97"/>
      <c r="F29" s="97"/>
      <c r="G29" s="97"/>
      <c r="H29" s="97"/>
      <c r="I29" s="97"/>
      <c r="J29" s="97"/>
    </row>
    <row r="31" spans="1:10" x14ac:dyDescent="0.4">
      <c r="A31" s="46" t="s">
        <v>27</v>
      </c>
    </row>
    <row r="32" spans="1:10" s="69" customFormat="1" ht="13.5" customHeight="1" x14ac:dyDescent="0.4">
      <c r="A32" s="98" t="s">
        <v>96</v>
      </c>
      <c r="B32" s="98"/>
      <c r="C32" s="98"/>
      <c r="D32" s="98"/>
      <c r="E32" s="98"/>
      <c r="F32" s="98"/>
      <c r="G32" s="98"/>
      <c r="H32" s="98"/>
      <c r="I32" s="98"/>
      <c r="J32" s="98"/>
    </row>
    <row r="33" spans="1:10" s="69" customFormat="1" ht="13.5" customHeight="1" x14ac:dyDescent="0.4">
      <c r="A33" s="98"/>
      <c r="B33" s="98"/>
      <c r="C33" s="98"/>
      <c r="D33" s="98"/>
      <c r="E33" s="98"/>
      <c r="F33" s="98"/>
      <c r="G33" s="98"/>
      <c r="H33" s="98"/>
      <c r="I33" s="98"/>
      <c r="J33" s="98"/>
    </row>
    <row r="34" spans="1:10" s="69" customFormat="1" ht="13.5" customHeight="1" x14ac:dyDescent="0.4">
      <c r="A34" s="98"/>
      <c r="B34" s="98"/>
      <c r="C34" s="98"/>
      <c r="D34" s="98"/>
      <c r="E34" s="98"/>
      <c r="F34" s="98"/>
      <c r="G34" s="98"/>
      <c r="H34" s="98"/>
      <c r="I34" s="98"/>
      <c r="J34" s="98"/>
    </row>
    <row r="35" spans="1:10" s="69" customFormat="1" ht="13.5" customHeight="1" x14ac:dyDescent="0.4">
      <c r="A35" s="98"/>
      <c r="B35" s="98"/>
      <c r="C35" s="98"/>
      <c r="D35" s="98"/>
      <c r="E35" s="98"/>
      <c r="F35" s="98"/>
      <c r="G35" s="98"/>
      <c r="H35" s="98"/>
      <c r="I35" s="98"/>
      <c r="J35" s="98"/>
    </row>
    <row r="36" spans="1:10" s="69" customFormat="1" ht="13.5" customHeight="1" x14ac:dyDescent="0.4">
      <c r="A36" s="98"/>
      <c r="B36" s="98"/>
      <c r="C36" s="98"/>
      <c r="D36" s="98"/>
      <c r="E36" s="98"/>
      <c r="F36" s="98"/>
      <c r="G36" s="98"/>
      <c r="H36" s="98"/>
      <c r="I36" s="98"/>
      <c r="J36" s="98"/>
    </row>
    <row r="37" spans="1:10" s="69" customFormat="1" ht="13.5" customHeight="1" x14ac:dyDescent="0.4">
      <c r="A37" s="98"/>
      <c r="B37" s="98"/>
      <c r="C37" s="98"/>
      <c r="D37" s="98"/>
      <c r="E37" s="98"/>
      <c r="F37" s="98"/>
      <c r="G37" s="98"/>
      <c r="H37" s="98"/>
      <c r="I37" s="98"/>
      <c r="J37" s="98"/>
    </row>
    <row r="38" spans="1:10" s="69" customFormat="1" ht="13.5" customHeight="1" x14ac:dyDescent="0.4">
      <c r="A38" s="98"/>
      <c r="B38" s="98"/>
      <c r="C38" s="98"/>
      <c r="D38" s="98"/>
      <c r="E38" s="98"/>
      <c r="F38" s="98"/>
      <c r="G38" s="98"/>
      <c r="H38" s="98"/>
      <c r="I38" s="98"/>
      <c r="J38" s="98"/>
    </row>
    <row r="39" spans="1:10" s="69" customFormat="1" ht="13.5" customHeight="1" x14ac:dyDescent="0.4">
      <c r="A39" s="98"/>
      <c r="B39" s="98"/>
      <c r="C39" s="98"/>
      <c r="D39" s="98"/>
      <c r="E39" s="98"/>
      <c r="F39" s="98"/>
      <c r="G39" s="98"/>
      <c r="H39" s="98"/>
      <c r="I39" s="98"/>
      <c r="J39" s="98"/>
    </row>
    <row r="40" spans="1:10" s="69" customFormat="1" ht="13.5" customHeight="1" x14ac:dyDescent="0.4">
      <c r="A40" s="98"/>
      <c r="B40" s="98"/>
      <c r="C40" s="98"/>
      <c r="D40" s="98"/>
      <c r="E40" s="98"/>
      <c r="F40" s="98"/>
      <c r="G40" s="98"/>
      <c r="H40" s="98"/>
      <c r="I40" s="98"/>
      <c r="J40" s="98"/>
    </row>
    <row r="41" spans="1:10" s="69" customFormat="1" ht="13.5" customHeight="1" x14ac:dyDescent="0.4">
      <c r="A41" s="98"/>
      <c r="B41" s="98"/>
      <c r="C41" s="98"/>
      <c r="D41" s="98"/>
      <c r="E41" s="98"/>
      <c r="F41" s="98"/>
      <c r="G41" s="98"/>
      <c r="H41" s="98"/>
      <c r="I41" s="98"/>
      <c r="J41" s="98"/>
    </row>
    <row r="42" spans="1:10" s="69" customFormat="1" ht="13.5" customHeight="1" x14ac:dyDescent="0.4">
      <c r="A42" s="98"/>
      <c r="B42" s="98"/>
      <c r="C42" s="98"/>
      <c r="D42" s="98"/>
      <c r="E42" s="98"/>
      <c r="F42" s="98"/>
      <c r="G42" s="98"/>
      <c r="H42" s="98"/>
      <c r="I42" s="98"/>
      <c r="J42" s="98"/>
    </row>
    <row r="43" spans="1:10" s="69" customFormat="1" ht="13.5" customHeight="1" x14ac:dyDescent="0.4">
      <c r="A43" s="98"/>
      <c r="B43" s="98"/>
      <c r="C43" s="98"/>
      <c r="D43" s="98"/>
      <c r="E43" s="98"/>
      <c r="F43" s="98"/>
      <c r="G43" s="98"/>
      <c r="H43" s="98"/>
      <c r="I43" s="98"/>
      <c r="J43" s="98"/>
    </row>
    <row r="44" spans="1:10" s="69" customFormat="1" ht="13.5" customHeight="1" x14ac:dyDescent="0.4">
      <c r="A44" s="98"/>
      <c r="B44" s="98"/>
      <c r="C44" s="98"/>
      <c r="D44" s="98"/>
      <c r="E44" s="98"/>
      <c r="F44" s="98"/>
      <c r="G44" s="98"/>
      <c r="H44" s="98"/>
      <c r="I44" s="98"/>
      <c r="J44" s="98"/>
    </row>
    <row r="45" spans="1:10" x14ac:dyDescent="0.4">
      <c r="A45" s="98"/>
      <c r="B45" s="98"/>
      <c r="C45" s="98"/>
      <c r="D45" s="98"/>
      <c r="E45" s="98"/>
      <c r="F45" s="98"/>
      <c r="G45" s="98"/>
      <c r="H45" s="98"/>
      <c r="I45" s="98"/>
      <c r="J45" s="98"/>
    </row>
  </sheetData>
  <mergeCells count="3">
    <mergeCell ref="A22:J29"/>
    <mergeCell ref="A32:J45"/>
    <mergeCell ref="A2:J19"/>
  </mergeCells>
  <phoneticPr fontId="1"/>
  <pageMargins left="0.75" right="0.75" top="1" bottom="1" header="0.51111111111111107" footer="0.51111111111111107"/>
  <pageSetup paperSize="9"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C15" sqref="C15"/>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7" t="s">
        <v>14</v>
      </c>
      <c r="B1" s="28"/>
      <c r="C1" s="29"/>
      <c r="D1" s="30"/>
      <c r="E1" s="29"/>
      <c r="F1" s="30"/>
      <c r="G1" s="29"/>
      <c r="H1" s="30"/>
    </row>
    <row r="2" spans="1:8" x14ac:dyDescent="0.4">
      <c r="A2" s="31"/>
      <c r="B2" s="29"/>
      <c r="C2" s="29"/>
      <c r="D2" s="30"/>
      <c r="E2" s="29"/>
      <c r="F2" s="30"/>
      <c r="G2" s="29"/>
      <c r="H2" s="30"/>
    </row>
    <row r="3" spans="1:8" x14ac:dyDescent="0.4">
      <c r="A3" s="32" t="s">
        <v>15</v>
      </c>
      <c r="B3" s="32" t="s">
        <v>16</v>
      </c>
      <c r="C3" s="32" t="s">
        <v>17</v>
      </c>
      <c r="D3" s="33" t="s">
        <v>18</v>
      </c>
      <c r="E3" s="32" t="s">
        <v>19</v>
      </c>
      <c r="F3" s="33" t="s">
        <v>18</v>
      </c>
      <c r="G3" s="32" t="s">
        <v>20</v>
      </c>
      <c r="H3" s="33" t="s">
        <v>18</v>
      </c>
    </row>
    <row r="4" spans="1:8" x14ac:dyDescent="0.4">
      <c r="A4" s="34" t="s">
        <v>21</v>
      </c>
      <c r="B4" s="34" t="s">
        <v>38</v>
      </c>
      <c r="C4" s="34" t="s">
        <v>97</v>
      </c>
      <c r="D4" s="35" t="s">
        <v>99</v>
      </c>
      <c r="E4" s="34" t="s">
        <v>97</v>
      </c>
      <c r="F4" s="35" t="s">
        <v>99</v>
      </c>
      <c r="G4" s="34" t="s">
        <v>97</v>
      </c>
      <c r="H4" s="35" t="s">
        <v>98</v>
      </c>
    </row>
    <row r="5" spans="1:8" x14ac:dyDescent="0.4">
      <c r="A5" s="34" t="s">
        <v>21</v>
      </c>
      <c r="B5" s="34" t="s">
        <v>100</v>
      </c>
      <c r="C5" s="34" t="s">
        <v>97</v>
      </c>
      <c r="D5" s="35" t="s">
        <v>101</v>
      </c>
      <c r="E5" s="34" t="s">
        <v>97</v>
      </c>
      <c r="F5" s="36" t="s">
        <v>102</v>
      </c>
      <c r="G5" s="34" t="s">
        <v>97</v>
      </c>
      <c r="H5" s="36" t="s">
        <v>102</v>
      </c>
    </row>
    <row r="6" spans="1:8" x14ac:dyDescent="0.4">
      <c r="A6" s="34" t="s">
        <v>21</v>
      </c>
      <c r="B6" s="34"/>
      <c r="C6" s="34"/>
      <c r="D6" s="36"/>
      <c r="E6" s="34"/>
      <c r="F6" s="36"/>
      <c r="G6" s="34"/>
      <c r="H6" s="36"/>
    </row>
    <row r="7" spans="1:8" x14ac:dyDescent="0.4">
      <c r="A7" s="34" t="s">
        <v>21</v>
      </c>
      <c r="B7" s="34"/>
      <c r="C7" s="34"/>
      <c r="D7" s="36"/>
      <c r="E7" s="34"/>
      <c r="F7" s="36"/>
      <c r="G7" s="34"/>
      <c r="H7" s="36"/>
    </row>
    <row r="8" spans="1:8" x14ac:dyDescent="0.4">
      <c r="A8" s="34" t="s">
        <v>21</v>
      </c>
      <c r="B8" s="34"/>
      <c r="C8" s="34"/>
      <c r="D8" s="36"/>
      <c r="E8" s="34"/>
      <c r="F8" s="36"/>
      <c r="G8" s="34"/>
      <c r="H8" s="36"/>
    </row>
    <row r="9" spans="1:8" x14ac:dyDescent="0.4">
      <c r="A9" s="34" t="s">
        <v>21</v>
      </c>
      <c r="B9" s="34"/>
      <c r="C9" s="34"/>
      <c r="D9" s="36"/>
      <c r="E9" s="34"/>
      <c r="F9" s="36"/>
      <c r="G9" s="34"/>
      <c r="H9" s="36"/>
    </row>
    <row r="10" spans="1:8" x14ac:dyDescent="0.4">
      <c r="A10" s="34" t="s">
        <v>21</v>
      </c>
      <c r="B10" s="34"/>
      <c r="C10" s="34"/>
      <c r="D10" s="36"/>
      <c r="E10" s="34"/>
      <c r="F10" s="36"/>
      <c r="G10" s="34"/>
      <c r="H10" s="36"/>
    </row>
    <row r="11" spans="1:8" x14ac:dyDescent="0.4">
      <c r="A11" s="34" t="s">
        <v>21</v>
      </c>
      <c r="B11" s="34"/>
      <c r="C11" s="34"/>
      <c r="D11" s="36"/>
      <c r="E11" s="34"/>
      <c r="F11" s="36"/>
      <c r="G11" s="34"/>
      <c r="H11" s="36"/>
    </row>
    <row r="12" spans="1:8" x14ac:dyDescent="0.4">
      <c r="A12" s="31"/>
      <c r="B12" s="29"/>
      <c r="C12" s="29"/>
      <c r="D12" s="30"/>
      <c r="E12" s="29"/>
      <c r="F12" s="30"/>
      <c r="G12" s="29"/>
      <c r="H12" s="30"/>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HARUMI</cp:lastModifiedBy>
  <dcterms:created xsi:type="dcterms:W3CDTF">2020-09-18T03:10:57Z</dcterms:created>
  <dcterms:modified xsi:type="dcterms:W3CDTF">2022-08-24T15:35:27Z</dcterms:modified>
</cp:coreProperties>
</file>