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HARUMI\Desktop\CMA\検証\"/>
    </mc:Choice>
  </mc:AlternateContent>
  <xr:revisionPtr revIDLastSave="0" documentId="13_ncr:1_{B15366A4-349F-4C0A-AFDC-F454CA58FD59}" xr6:coauthVersionLast="47" xr6:coauthVersionMax="47" xr10:uidLastSave="{00000000-0000-0000-0000-000000000000}"/>
  <bookViews>
    <workbookView xWindow="-120" yWindow="-120" windowWidth="29040" windowHeight="15840" xr2:uid="{00000000-000D-0000-FFFF-FFFF00000000}"/>
  </bookViews>
  <sheets>
    <sheet name="検証シート(H1)" sheetId="7" r:id="rId1"/>
    <sheet name="画像(H1)" sheetId="10" r:id="rId2"/>
    <sheet name="気づき" sheetId="5" r:id="rId3"/>
    <sheet name="検証終了通貨" sheetId="2"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9" i="7" l="1"/>
  <c r="F59" i="7"/>
  <c r="E59" i="7"/>
  <c r="D59" i="7"/>
  <c r="L9" i="7"/>
  <c r="K9" i="7"/>
  <c r="J9" i="7"/>
  <c r="F61" i="7" l="1"/>
  <c r="E61" i="7"/>
  <c r="D61" i="7"/>
  <c r="F60" i="7"/>
  <c r="E60" i="7"/>
  <c r="D60" i="7"/>
  <c r="O58" i="7"/>
  <c r="N58" i="7"/>
  <c r="M58" i="7"/>
  <c r="I58" i="7"/>
  <c r="H58" i="7"/>
  <c r="G58" i="7"/>
  <c r="O57" i="7"/>
  <c r="N57" i="7"/>
  <c r="M57" i="7"/>
  <c r="I57" i="7"/>
  <c r="L58" i="7" s="1"/>
  <c r="H57" i="7"/>
  <c r="K58" i="7" s="1"/>
  <c r="G57" i="7"/>
  <c r="J58" i="7" s="1"/>
  <c r="O56" i="7"/>
  <c r="N56" i="7"/>
  <c r="M56" i="7"/>
  <c r="I56" i="7"/>
  <c r="L57" i="7" s="1"/>
  <c r="H56" i="7"/>
  <c r="K57" i="7" s="1"/>
  <c r="G56" i="7"/>
  <c r="J57" i="7" s="1"/>
  <c r="O55" i="7"/>
  <c r="N55" i="7"/>
  <c r="M55" i="7"/>
  <c r="I55" i="7"/>
  <c r="L56" i="7" s="1"/>
  <c r="H55" i="7"/>
  <c r="K56" i="7" s="1"/>
  <c r="G55" i="7"/>
  <c r="J56" i="7" s="1"/>
  <c r="O54" i="7"/>
  <c r="N54" i="7"/>
  <c r="M54" i="7"/>
  <c r="I54" i="7"/>
  <c r="L55" i="7" s="1"/>
  <c r="H54" i="7"/>
  <c r="K55" i="7" s="1"/>
  <c r="G54" i="7"/>
  <c r="J55" i="7" s="1"/>
  <c r="O53" i="7"/>
  <c r="N53" i="7"/>
  <c r="M53" i="7"/>
  <c r="I53" i="7"/>
  <c r="L54" i="7" s="1"/>
  <c r="H53" i="7"/>
  <c r="K54" i="7" s="1"/>
  <c r="G53" i="7"/>
  <c r="J54" i="7" s="1"/>
  <c r="O52" i="7"/>
  <c r="N52" i="7"/>
  <c r="M52" i="7"/>
  <c r="I52" i="7"/>
  <c r="L53" i="7" s="1"/>
  <c r="H52" i="7"/>
  <c r="K53" i="7" s="1"/>
  <c r="G52" i="7"/>
  <c r="J53" i="7" s="1"/>
  <c r="O51" i="7"/>
  <c r="N51" i="7"/>
  <c r="M51" i="7"/>
  <c r="I51" i="7"/>
  <c r="L52" i="7" s="1"/>
  <c r="H51" i="7"/>
  <c r="K52" i="7" s="1"/>
  <c r="G51" i="7"/>
  <c r="J52" i="7" s="1"/>
  <c r="O50" i="7"/>
  <c r="N50" i="7"/>
  <c r="M50" i="7"/>
  <c r="I50" i="7"/>
  <c r="L51" i="7" s="1"/>
  <c r="H50" i="7"/>
  <c r="K51" i="7" s="1"/>
  <c r="G50" i="7"/>
  <c r="J51" i="7" s="1"/>
  <c r="O49" i="7"/>
  <c r="N49" i="7"/>
  <c r="M49" i="7"/>
  <c r="I49" i="7"/>
  <c r="L50" i="7" s="1"/>
  <c r="H49" i="7"/>
  <c r="K50" i="7" s="1"/>
  <c r="G49" i="7"/>
  <c r="J50" i="7" s="1"/>
  <c r="O48" i="7"/>
  <c r="N48" i="7"/>
  <c r="M48" i="7"/>
  <c r="I48" i="7"/>
  <c r="L49" i="7" s="1"/>
  <c r="H48" i="7"/>
  <c r="K49" i="7" s="1"/>
  <c r="G48" i="7"/>
  <c r="J49" i="7" s="1"/>
  <c r="O47" i="7"/>
  <c r="N47" i="7"/>
  <c r="M47" i="7"/>
  <c r="I47" i="7"/>
  <c r="L48" i="7" s="1"/>
  <c r="H47" i="7"/>
  <c r="K48" i="7" s="1"/>
  <c r="G47" i="7"/>
  <c r="J48" i="7" s="1"/>
  <c r="O46" i="7"/>
  <c r="N46" i="7"/>
  <c r="M46" i="7"/>
  <c r="I46" i="7"/>
  <c r="L47" i="7" s="1"/>
  <c r="H46" i="7"/>
  <c r="K47" i="7" s="1"/>
  <c r="G46" i="7"/>
  <c r="J47" i="7" s="1"/>
  <c r="O45" i="7"/>
  <c r="N45" i="7"/>
  <c r="M45" i="7"/>
  <c r="I45" i="7"/>
  <c r="L46" i="7" s="1"/>
  <c r="H45" i="7"/>
  <c r="K46" i="7" s="1"/>
  <c r="G45" i="7"/>
  <c r="J46" i="7" s="1"/>
  <c r="O44" i="7"/>
  <c r="N44" i="7"/>
  <c r="M44" i="7"/>
  <c r="I44" i="7"/>
  <c r="L45" i="7" s="1"/>
  <c r="H44" i="7"/>
  <c r="K45" i="7" s="1"/>
  <c r="G44" i="7"/>
  <c r="J45" i="7" s="1"/>
  <c r="O43" i="7"/>
  <c r="N43" i="7"/>
  <c r="M43" i="7"/>
  <c r="I43" i="7"/>
  <c r="L44" i="7" s="1"/>
  <c r="H43" i="7"/>
  <c r="K44" i="7" s="1"/>
  <c r="G43" i="7"/>
  <c r="J44" i="7" s="1"/>
  <c r="O9" i="7"/>
  <c r="I9" i="7" s="1"/>
  <c r="I8" i="7"/>
  <c r="H8" i="7"/>
  <c r="N9" i="7" s="1"/>
  <c r="G8" i="7"/>
  <c r="D62" i="7" l="1"/>
  <c r="E62" i="7"/>
  <c r="F62" i="7"/>
  <c r="H9" i="7"/>
  <c r="L10" i="7"/>
  <c r="O10" i="7" s="1"/>
  <c r="I10" i="7" s="1"/>
  <c r="M9" i="7"/>
  <c r="G9" i="7" s="1"/>
  <c r="L11" i="7" l="1"/>
  <c r="O11" i="7" s="1"/>
  <c r="I11" i="7" s="1"/>
  <c r="K10" i="7"/>
  <c r="N10" i="7" s="1"/>
  <c r="L12" i="7" l="1"/>
  <c r="O12" i="7" s="1"/>
  <c r="J10" i="7"/>
  <c r="M10" i="7" s="1"/>
  <c r="H10" i="7"/>
  <c r="K11" i="7" l="1"/>
  <c r="N11" i="7" s="1"/>
  <c r="H11" i="7" s="1"/>
  <c r="G10" i="7"/>
  <c r="I12" i="7"/>
  <c r="L13" i="7" l="1"/>
  <c r="O13" i="7" s="1"/>
  <c r="I13" i="7" s="1"/>
  <c r="K12" i="7"/>
  <c r="N12" i="7" s="1"/>
  <c r="H12" i="7" s="1"/>
  <c r="J11" i="7"/>
  <c r="M11" i="7" s="1"/>
  <c r="G11" i="7" s="1"/>
  <c r="K13" i="7" l="1"/>
  <c r="N13" i="7" s="1"/>
  <c r="H13" i="7" s="1"/>
  <c r="L14" i="7"/>
  <c r="O14" i="7" s="1"/>
  <c r="I14" i="7" s="1"/>
  <c r="J12" i="7"/>
  <c r="M12" i="7" s="1"/>
  <c r="G12" i="7" s="1"/>
  <c r="K14" i="7" l="1"/>
  <c r="N14" i="7" s="1"/>
  <c r="H14" i="7" s="1"/>
  <c r="J13" i="7"/>
  <c r="M13" i="7" s="1"/>
  <c r="G13" i="7" s="1"/>
  <c r="L15" i="7"/>
  <c r="O15" i="7" s="1"/>
  <c r="I15" i="7" s="1"/>
  <c r="L16" i="7" l="1"/>
  <c r="O16" i="7" s="1"/>
  <c r="I16" i="7" s="1"/>
  <c r="J14" i="7"/>
  <c r="M14" i="7" s="1"/>
  <c r="G14" i="7" s="1"/>
  <c r="K15" i="7"/>
  <c r="N15" i="7" s="1"/>
  <c r="H15" i="7" s="1"/>
  <c r="J15" i="7" l="1"/>
  <c r="M15" i="7" s="1"/>
  <c r="G15" i="7" s="1"/>
  <c r="L17" i="7"/>
  <c r="O17" i="7" s="1"/>
  <c r="I17" i="7" s="1"/>
  <c r="K16" i="7"/>
  <c r="N16" i="7" s="1"/>
  <c r="H16" i="7" s="1"/>
  <c r="K17" i="7" l="1"/>
  <c r="N17" i="7" s="1"/>
  <c r="H17" i="7" s="1"/>
  <c r="L18" i="7"/>
  <c r="O18" i="7" s="1"/>
  <c r="I18" i="7" s="1"/>
  <c r="J16" i="7"/>
  <c r="M16" i="7" s="1"/>
  <c r="G16" i="7" s="1"/>
  <c r="K18" i="7" l="1"/>
  <c r="N18" i="7" s="1"/>
  <c r="H18" i="7" s="1"/>
  <c r="L19" i="7"/>
  <c r="O19" i="7" s="1"/>
  <c r="I19" i="7" s="1"/>
  <c r="J17" i="7"/>
  <c r="M17" i="7" s="1"/>
  <c r="G17" i="7" s="1"/>
  <c r="J18" i="7" l="1"/>
  <c r="M18" i="7" s="1"/>
  <c r="G18" i="7" s="1"/>
  <c r="L20" i="7"/>
  <c r="O20" i="7" s="1"/>
  <c r="I20" i="7" s="1"/>
  <c r="K19" i="7"/>
  <c r="N19" i="7" s="1"/>
  <c r="H19" i="7" s="1"/>
  <c r="K20" i="7" l="1"/>
  <c r="N20" i="7" s="1"/>
  <c r="H20" i="7" s="1"/>
  <c r="L21" i="7"/>
  <c r="O21" i="7" s="1"/>
  <c r="I21" i="7" s="1"/>
  <c r="J19" i="7"/>
  <c r="M19" i="7" s="1"/>
  <c r="G19" i="7" s="1"/>
  <c r="J20" i="7" l="1"/>
  <c r="M20" i="7" s="1"/>
  <c r="G20" i="7" s="1"/>
  <c r="L22" i="7"/>
  <c r="O22" i="7" s="1"/>
  <c r="I22" i="7" s="1"/>
  <c r="K21" i="7"/>
  <c r="N21" i="7" s="1"/>
  <c r="H21" i="7" s="1"/>
  <c r="K22" i="7" l="1"/>
  <c r="N22" i="7" s="1"/>
  <c r="H22" i="7" s="1"/>
  <c r="L23" i="7"/>
  <c r="O23" i="7" s="1"/>
  <c r="I23" i="7" s="1"/>
  <c r="J21" i="7"/>
  <c r="M21" i="7" s="1"/>
  <c r="G21" i="7" s="1"/>
  <c r="J22" i="7" l="1"/>
  <c r="M22" i="7" s="1"/>
  <c r="G22" i="7" s="1"/>
  <c r="L24" i="7"/>
  <c r="O24" i="7" s="1"/>
  <c r="I24" i="7" s="1"/>
  <c r="K23" i="7"/>
  <c r="N23" i="7" s="1"/>
  <c r="H23" i="7" s="1"/>
  <c r="L25" i="7" l="1"/>
  <c r="O25" i="7" s="1"/>
  <c r="I25" i="7" s="1"/>
  <c r="J23" i="7"/>
  <c r="M23" i="7" s="1"/>
  <c r="G23" i="7" s="1"/>
  <c r="K24" i="7"/>
  <c r="N24" i="7" s="1"/>
  <c r="H24" i="7" s="1"/>
  <c r="J24" i="7" l="1"/>
  <c r="M24" i="7" s="1"/>
  <c r="G24" i="7" s="1"/>
  <c r="K25" i="7"/>
  <c r="N25" i="7" s="1"/>
  <c r="H25" i="7" s="1"/>
  <c r="L26" i="7"/>
  <c r="O26" i="7" s="1"/>
  <c r="I26" i="7" s="1"/>
  <c r="K26" i="7" l="1"/>
  <c r="N26" i="7" s="1"/>
  <c r="H26" i="7" s="1"/>
  <c r="L27" i="7"/>
  <c r="O27" i="7" s="1"/>
  <c r="I27" i="7" s="1"/>
  <c r="J25" i="7"/>
  <c r="M25" i="7" s="1"/>
  <c r="G25" i="7" s="1"/>
  <c r="J26" i="7" l="1"/>
  <c r="M26" i="7" s="1"/>
  <c r="G26" i="7" s="1"/>
  <c r="L28" i="7"/>
  <c r="O28" i="7" s="1"/>
  <c r="I28" i="7" s="1"/>
  <c r="K27" i="7"/>
  <c r="N27" i="7" s="1"/>
  <c r="H27" i="7" s="1"/>
  <c r="K28" i="7" l="1"/>
  <c r="N28" i="7" s="1"/>
  <c r="H28" i="7" s="1"/>
  <c r="L29" i="7"/>
  <c r="O29" i="7" s="1"/>
  <c r="I29" i="7" s="1"/>
  <c r="J27" i="7"/>
  <c r="M27" i="7" s="1"/>
  <c r="G27" i="7" s="1"/>
  <c r="J28" i="7" l="1"/>
  <c r="M28" i="7" s="1"/>
  <c r="G28" i="7" s="1"/>
  <c r="L30" i="7"/>
  <c r="O30" i="7" s="1"/>
  <c r="I30" i="7" s="1"/>
  <c r="K29" i="7"/>
  <c r="N29" i="7" s="1"/>
  <c r="H29" i="7" s="1"/>
  <c r="K30" i="7" l="1"/>
  <c r="N30" i="7" s="1"/>
  <c r="H30" i="7" s="1"/>
  <c r="L31" i="7"/>
  <c r="O31" i="7" s="1"/>
  <c r="I31" i="7" s="1"/>
  <c r="J29" i="7"/>
  <c r="M29" i="7" s="1"/>
  <c r="G29" i="7" s="1"/>
  <c r="L32" i="7" l="1"/>
  <c r="O32" i="7" s="1"/>
  <c r="I32" i="7" s="1"/>
  <c r="J30" i="7"/>
  <c r="M30" i="7" s="1"/>
  <c r="G30" i="7" s="1"/>
  <c r="K31" i="7"/>
  <c r="N31" i="7" s="1"/>
  <c r="H31" i="7" s="1"/>
  <c r="K32" i="7" l="1"/>
  <c r="N32" i="7" s="1"/>
  <c r="H32" i="7" s="1"/>
  <c r="J31" i="7"/>
  <c r="M31" i="7" s="1"/>
  <c r="G31" i="7" s="1"/>
  <c r="L33" i="7"/>
  <c r="O33" i="7" s="1"/>
  <c r="I33" i="7" s="1"/>
  <c r="L34" i="7" l="1"/>
  <c r="O34" i="7" s="1"/>
  <c r="I34" i="7" s="1"/>
  <c r="J32" i="7"/>
  <c r="M32" i="7" s="1"/>
  <c r="G32" i="7" s="1"/>
  <c r="K33" i="7"/>
  <c r="N33" i="7" s="1"/>
  <c r="H33" i="7" s="1"/>
  <c r="K34" i="7" l="1"/>
  <c r="N34" i="7" s="1"/>
  <c r="H34" i="7" s="1"/>
  <c r="J33" i="7"/>
  <c r="M33" i="7" s="1"/>
  <c r="G33" i="7" s="1"/>
  <c r="L35" i="7"/>
  <c r="O35" i="7" s="1"/>
  <c r="I35" i="7" s="1"/>
  <c r="J34" i="7" l="1"/>
  <c r="M34" i="7" s="1"/>
  <c r="G34" i="7" s="1"/>
  <c r="L36" i="7"/>
  <c r="O36" i="7" s="1"/>
  <c r="I36" i="7" s="1"/>
  <c r="K35" i="7"/>
  <c r="N35" i="7" s="1"/>
  <c r="H35" i="7" s="1"/>
  <c r="K36" i="7" l="1"/>
  <c r="N36" i="7" s="1"/>
  <c r="H36" i="7" s="1"/>
  <c r="L37" i="7"/>
  <c r="O37" i="7" s="1"/>
  <c r="I37" i="7" s="1"/>
  <c r="J35" i="7"/>
  <c r="M35" i="7" s="1"/>
  <c r="G35" i="7" s="1"/>
  <c r="J36" i="7" l="1"/>
  <c r="M36" i="7" s="1"/>
  <c r="G36" i="7" s="1"/>
  <c r="L38" i="7"/>
  <c r="O38" i="7" s="1"/>
  <c r="I38" i="7"/>
  <c r="K37" i="7"/>
  <c r="N37" i="7" s="1"/>
  <c r="H37" i="7" s="1"/>
  <c r="K38" i="7" l="1"/>
  <c r="N38" i="7" s="1"/>
  <c r="H38" i="7" s="1"/>
  <c r="L39" i="7"/>
  <c r="O39" i="7" s="1"/>
  <c r="J37" i="7"/>
  <c r="M37" i="7" s="1"/>
  <c r="G37" i="7" s="1"/>
  <c r="J38" i="7" l="1"/>
  <c r="M38" i="7" s="1"/>
  <c r="G38" i="7" s="1"/>
  <c r="K39" i="7"/>
  <c r="N39" i="7" s="1"/>
  <c r="H39" i="7" s="1"/>
  <c r="I39" i="7"/>
  <c r="K40" i="7" l="1"/>
  <c r="N40" i="7" s="1"/>
  <c r="H40" i="7"/>
  <c r="K41" i="7" s="1"/>
  <c r="N41" i="7" s="1"/>
  <c r="H41" i="7" s="1"/>
  <c r="L40" i="7"/>
  <c r="O40" i="7" s="1"/>
  <c r="J39" i="7"/>
  <c r="M39" i="7" s="1"/>
  <c r="K42" i="7" l="1"/>
  <c r="N42" i="7" s="1"/>
  <c r="N59" i="7" s="1"/>
  <c r="H59" i="7" s="1"/>
  <c r="H61" i="7" s="1"/>
  <c r="K61" i="7" s="1"/>
  <c r="H42" i="7"/>
  <c r="K43" i="7" s="1"/>
  <c r="I40" i="7"/>
  <c r="L41" i="7" s="1"/>
  <c r="O41" i="7" s="1"/>
  <c r="I41" i="7" s="1"/>
  <c r="G39" i="7"/>
  <c r="J40" i="7" l="1"/>
  <c r="M40" i="7" s="1"/>
  <c r="G40" i="7" s="1"/>
  <c r="L42" i="7"/>
  <c r="O42" i="7" s="1"/>
  <c r="O59" i="7" s="1"/>
  <c r="I59" i="7" s="1"/>
  <c r="I61" i="7" s="1"/>
  <c r="L61" i="7" s="1"/>
  <c r="I42" i="7"/>
  <c r="L43" i="7" s="1"/>
  <c r="J41" i="7" l="1"/>
  <c r="M41" i="7" s="1"/>
  <c r="G41" i="7" s="1"/>
  <c r="J42" i="7" l="1"/>
  <c r="M42" i="7" s="1"/>
  <c r="M59" i="7" s="1"/>
  <c r="G59" i="7" s="1"/>
  <c r="G61" i="7" s="1"/>
  <c r="J61" i="7" s="1"/>
  <c r="G42" i="7" l="1"/>
  <c r="J43" i="7" s="1"/>
</calcChain>
</file>

<file path=xl/sharedStrings.xml><?xml version="1.0" encoding="utf-8"?>
<sst xmlns="http://schemas.openxmlformats.org/spreadsheetml/2006/main" count="178" uniqueCount="126">
  <si>
    <t>No.</t>
    <phoneticPr fontId="1"/>
  </si>
  <si>
    <t>エントリー</t>
    <phoneticPr fontId="1"/>
  </si>
  <si>
    <t>日付</t>
    <rPh sb="0" eb="2">
      <t>ヒヅケ</t>
    </rPh>
    <phoneticPr fontId="1"/>
  </si>
  <si>
    <t>残金（円)</t>
    <rPh sb="0" eb="2">
      <t>ザンキン</t>
    </rPh>
    <rPh sb="3" eb="4">
      <t>エン</t>
    </rPh>
    <phoneticPr fontId="1"/>
  </si>
  <si>
    <t>勝率</t>
    <rPh sb="0" eb="2">
      <t>ショウリツ</t>
    </rPh>
    <phoneticPr fontId="1"/>
  </si>
  <si>
    <t>勝数</t>
    <rPh sb="0" eb="1">
      <t>カ</t>
    </rPh>
    <rPh sb="1" eb="2">
      <t>スウ</t>
    </rPh>
    <phoneticPr fontId="1"/>
  </si>
  <si>
    <t>負数</t>
    <rPh sb="0" eb="1">
      <t>マ</t>
    </rPh>
    <rPh sb="1" eb="2">
      <t>スウ</t>
    </rPh>
    <phoneticPr fontId="1"/>
  </si>
  <si>
    <t>通貨ペア</t>
    <rPh sb="0" eb="2">
      <t>ツウカ</t>
    </rPh>
    <phoneticPr fontId="1"/>
  </si>
  <si>
    <t>時間足</t>
    <rPh sb="0" eb="2">
      <t>ジカン</t>
    </rPh>
    <rPh sb="2" eb="3">
      <t>アシ</t>
    </rPh>
    <phoneticPr fontId="1"/>
  </si>
  <si>
    <t>当初</t>
    <rPh sb="0" eb="2">
      <t>トウショ</t>
    </rPh>
    <phoneticPr fontId="1"/>
  </si>
  <si>
    <t>当初資金</t>
    <rPh sb="0" eb="2">
      <t>トウショ</t>
    </rPh>
    <rPh sb="2" eb="4">
      <t>シキン</t>
    </rPh>
    <phoneticPr fontId="1"/>
  </si>
  <si>
    <t>エントリー理由</t>
    <rPh sb="5" eb="7">
      <t>リユウ</t>
    </rPh>
    <phoneticPr fontId="1"/>
  </si>
  <si>
    <t>決済理由</t>
    <rPh sb="0" eb="2">
      <t>ケッサイ</t>
    </rPh>
    <rPh sb="2" eb="4">
      <t>リユウ</t>
    </rPh>
    <phoneticPr fontId="1"/>
  </si>
  <si>
    <t>検証終了通貨</t>
    <rPh sb="0" eb="2">
      <t>ケンショウ</t>
    </rPh>
    <rPh sb="2" eb="4">
      <t>シュウリョウ</t>
    </rPh>
    <rPh sb="4" eb="6">
      <t>ツウカ</t>
    </rPh>
    <phoneticPr fontId="5"/>
  </si>
  <si>
    <t>ルール</t>
    <phoneticPr fontId="5"/>
  </si>
  <si>
    <t>通貨ペア</t>
    <rPh sb="0" eb="2">
      <t>ツウカ</t>
    </rPh>
    <phoneticPr fontId="5"/>
  </si>
  <si>
    <t>日足</t>
    <rPh sb="0" eb="2">
      <t>ヒアシ</t>
    </rPh>
    <phoneticPr fontId="5"/>
  </si>
  <si>
    <t>終了日</t>
    <rPh sb="0" eb="3">
      <t>シュウリョウビ</t>
    </rPh>
    <phoneticPr fontId="5"/>
  </si>
  <si>
    <t>4Ｈ足</t>
    <rPh sb="2" eb="3">
      <t>アシ</t>
    </rPh>
    <phoneticPr fontId="5"/>
  </si>
  <si>
    <t>１Ｈ足</t>
    <rPh sb="2" eb="3">
      <t>アシ</t>
    </rPh>
    <phoneticPr fontId="5"/>
  </si>
  <si>
    <t>PB</t>
    <phoneticPr fontId="5"/>
  </si>
  <si>
    <t>損失上限（リスク3%）</t>
    <rPh sb="0" eb="2">
      <t>ソンシツ</t>
    </rPh>
    <rPh sb="2" eb="4">
      <t>ジョウゲン</t>
    </rPh>
    <phoneticPr fontId="1"/>
  </si>
  <si>
    <t>損益額</t>
    <rPh sb="0" eb="2">
      <t>ソンエキ</t>
    </rPh>
    <rPh sb="2" eb="3">
      <t>ガク</t>
    </rPh>
    <phoneticPr fontId="1"/>
  </si>
  <si>
    <r>
      <rPr>
        <b/>
        <sz val="11"/>
        <color theme="1"/>
        <rFont val="游ゴシック"/>
        <family val="3"/>
        <charset val="128"/>
        <scheme val="minor"/>
      </rPr>
      <t>決済</t>
    </r>
    <r>
      <rPr>
        <b/>
        <sz val="9"/>
        <color theme="1"/>
        <rFont val="游ゴシック"/>
        <family val="3"/>
        <charset val="128"/>
        <scheme val="minor"/>
      </rPr>
      <t>(利確:1.27~2, 損切:-1,引分:0)</t>
    </r>
    <rPh sb="0" eb="2">
      <t>ケッサイ</t>
    </rPh>
    <rPh sb="3" eb="4">
      <t>リ</t>
    </rPh>
    <rPh sb="4" eb="5">
      <t>カク</t>
    </rPh>
    <rPh sb="14" eb="16">
      <t>ソンギリ</t>
    </rPh>
    <rPh sb="20" eb="22">
      <t>ヒキワケ</t>
    </rPh>
    <phoneticPr fontId="1"/>
  </si>
  <si>
    <t>感想</t>
  </si>
  <si>
    <t>今後</t>
  </si>
  <si>
    <t>買い1／売り2</t>
    <rPh sb="0" eb="1">
      <t>カ</t>
    </rPh>
    <rPh sb="4" eb="5">
      <t>ウ</t>
    </rPh>
    <phoneticPr fontId="1"/>
  </si>
  <si>
    <t>利益率</t>
    <rPh sb="0" eb="2">
      <t>リエキ</t>
    </rPh>
    <rPh sb="2" eb="3">
      <t>リツ</t>
    </rPh>
    <phoneticPr fontId="1"/>
  </si>
  <si>
    <t>期間</t>
    <rPh sb="0" eb="2">
      <t>キカン</t>
    </rPh>
    <phoneticPr fontId="1"/>
  </si>
  <si>
    <t>日</t>
    <rPh sb="0" eb="1">
      <t>ヒ</t>
    </rPh>
    <phoneticPr fontId="1"/>
  </si>
  <si>
    <t>月利</t>
    <rPh sb="0" eb="2">
      <t>ゲツリ</t>
    </rPh>
    <phoneticPr fontId="1"/>
  </si>
  <si>
    <t>引分</t>
    <rPh sb="0" eb="2">
      <t>ヒキワケ</t>
    </rPh>
    <phoneticPr fontId="1"/>
  </si>
  <si>
    <t>#1</t>
    <phoneticPr fontId="1"/>
  </si>
  <si>
    <t>USD/JPY</t>
    <phoneticPr fontId="5"/>
  </si>
  <si>
    <t>#3</t>
    <phoneticPr fontId="1"/>
  </si>
  <si>
    <t>＃９</t>
    <phoneticPr fontId="1"/>
  </si>
  <si>
    <t>#10</t>
    <phoneticPr fontId="1"/>
  </si>
  <si>
    <t>#11</t>
    <phoneticPr fontId="1"/>
  </si>
  <si>
    <t>#12</t>
    <phoneticPr fontId="1"/>
  </si>
  <si>
    <t>#13</t>
    <phoneticPr fontId="1"/>
  </si>
  <si>
    <t>#14</t>
    <phoneticPr fontId="1"/>
  </si>
  <si>
    <t>#15</t>
    <phoneticPr fontId="1"/>
  </si>
  <si>
    <t>#16</t>
    <phoneticPr fontId="1"/>
  </si>
  <si>
    <t>#17</t>
    <phoneticPr fontId="1"/>
  </si>
  <si>
    <t>#18</t>
    <phoneticPr fontId="1"/>
  </si>
  <si>
    <t>#19</t>
    <phoneticPr fontId="1"/>
  </si>
  <si>
    <t>#20</t>
    <phoneticPr fontId="1"/>
  </si>
  <si>
    <t>#21</t>
    <phoneticPr fontId="1"/>
  </si>
  <si>
    <t>#22</t>
    <phoneticPr fontId="1"/>
  </si>
  <si>
    <t>#23</t>
    <phoneticPr fontId="1"/>
  </si>
  <si>
    <t>#24</t>
    <phoneticPr fontId="1"/>
  </si>
  <si>
    <t>#25</t>
    <phoneticPr fontId="1"/>
  </si>
  <si>
    <t>#26</t>
    <phoneticPr fontId="1"/>
  </si>
  <si>
    <t>#27</t>
    <phoneticPr fontId="1"/>
  </si>
  <si>
    <t>#28</t>
    <phoneticPr fontId="1"/>
  </si>
  <si>
    <t>#29</t>
    <phoneticPr fontId="1"/>
  </si>
  <si>
    <t>#30</t>
    <phoneticPr fontId="1"/>
  </si>
  <si>
    <t>#31</t>
    <phoneticPr fontId="1"/>
  </si>
  <si>
    <t>#32</t>
    <phoneticPr fontId="1"/>
  </si>
  <si>
    <t>#33</t>
    <phoneticPr fontId="1"/>
  </si>
  <si>
    <t>#34</t>
    <phoneticPr fontId="1"/>
  </si>
  <si>
    <t>#35</t>
    <phoneticPr fontId="1"/>
  </si>
  <si>
    <t>#36</t>
    <phoneticPr fontId="1"/>
  </si>
  <si>
    <t>#37</t>
    <phoneticPr fontId="1"/>
  </si>
  <si>
    <t>#38</t>
    <phoneticPr fontId="1"/>
  </si>
  <si>
    <t>#39</t>
    <phoneticPr fontId="1"/>
  </si>
  <si>
    <t>#40</t>
    <phoneticPr fontId="1"/>
  </si>
  <si>
    <t>#41</t>
    <phoneticPr fontId="1"/>
  </si>
  <si>
    <t>#42</t>
    <phoneticPr fontId="1"/>
  </si>
  <si>
    <t>#43</t>
    <phoneticPr fontId="1"/>
  </si>
  <si>
    <t>#44</t>
    <phoneticPr fontId="1"/>
  </si>
  <si>
    <t>#45</t>
    <phoneticPr fontId="1"/>
  </si>
  <si>
    <t>#46</t>
    <phoneticPr fontId="1"/>
  </si>
  <si>
    <t>#47</t>
    <phoneticPr fontId="1"/>
  </si>
  <si>
    <t>#48</t>
    <phoneticPr fontId="1"/>
  </si>
  <si>
    <t>#49</t>
    <phoneticPr fontId="1"/>
  </si>
  <si>
    <t>#50</t>
    <phoneticPr fontId="1"/>
  </si>
  <si>
    <t>8.23.2022</t>
    <phoneticPr fontId="1"/>
  </si>
  <si>
    <t>✓</t>
    <phoneticPr fontId="1"/>
  </si>
  <si>
    <t>8.22.2022</t>
    <phoneticPr fontId="1"/>
  </si>
  <si>
    <t>H1</t>
    <phoneticPr fontId="1"/>
  </si>
  <si>
    <t>気付き　質問</t>
    <phoneticPr fontId="1"/>
  </si>
  <si>
    <t>EUR/USD</t>
    <phoneticPr fontId="1"/>
  </si>
  <si>
    <t>8.25.2022</t>
    <phoneticPr fontId="1"/>
  </si>
  <si>
    <t>8.24.2022</t>
    <phoneticPr fontId="1"/>
  </si>
  <si>
    <t>DE30</t>
    <phoneticPr fontId="1"/>
  </si>
  <si>
    <t>8.26.2022</t>
    <phoneticPr fontId="1"/>
  </si>
  <si>
    <t>EB</t>
    <phoneticPr fontId="5"/>
  </si>
  <si>
    <t>9.4.2022</t>
    <phoneticPr fontId="1"/>
  </si>
  <si>
    <t>9.3.2022</t>
    <phoneticPr fontId="1"/>
  </si>
  <si>
    <t>9.2.2022</t>
    <phoneticPr fontId="1"/>
  </si>
  <si>
    <t>9.5.2022</t>
    <phoneticPr fontId="1"/>
  </si>
  <si>
    <t>FIB</t>
    <phoneticPr fontId="1"/>
  </si>
  <si>
    <t>AUDUSD</t>
    <phoneticPr fontId="1"/>
  </si>
  <si>
    <t>AUDUJPY</t>
    <phoneticPr fontId="1"/>
  </si>
  <si>
    <t>9.20.2022</t>
    <phoneticPr fontId="1"/>
  </si>
  <si>
    <t>9.22.2022</t>
    <phoneticPr fontId="1"/>
  </si>
  <si>
    <t>FIB</t>
    <phoneticPr fontId="1"/>
  </si>
  <si>
    <t>WEBｾﾐﾅｰ・新着動画繰り返す
EA（Utaki2）稼働（済）
DCPテキスト→DCP+FIB過去検証
PBEB+FS+DCP+FIBを取り入れてデモトレ（FT5）→勝率・利益率上げる
→少額リアルスタート
→KamesanEA</t>
    <rPh sb="8" eb="12">
      <t>シンチャクドウガ</t>
    </rPh>
    <rPh sb="12" eb="13">
      <t>ク</t>
    </rPh>
    <rPh sb="14" eb="15">
      <t>カエ</t>
    </rPh>
    <rPh sb="27" eb="29">
      <t>カドウ</t>
    </rPh>
    <rPh sb="30" eb="31">
      <t>スミ</t>
    </rPh>
    <rPh sb="49" eb="51">
      <t>カコ</t>
    </rPh>
    <rPh sb="51" eb="53">
      <t>ケンショウ</t>
    </rPh>
    <rPh sb="71" eb="72">
      <t>ト</t>
    </rPh>
    <rPh sb="73" eb="74">
      <t>イ</t>
    </rPh>
    <rPh sb="86" eb="88">
      <t>ショウリツ</t>
    </rPh>
    <rPh sb="89" eb="92">
      <t>リエキリツ</t>
    </rPh>
    <rPh sb="92" eb="93">
      <t>ア</t>
    </rPh>
    <rPh sb="99" eb="101">
      <t>ショウガク</t>
    </rPh>
    <phoneticPr fontId="1"/>
  </si>
  <si>
    <t>FS</t>
    <phoneticPr fontId="1"/>
  </si>
  <si>
    <t>#2</t>
    <phoneticPr fontId="1"/>
  </si>
  <si>
    <t>#4</t>
    <phoneticPr fontId="1"/>
  </si>
  <si>
    <t>ウェッジ</t>
    <phoneticPr fontId="1"/>
  </si>
  <si>
    <t>#5</t>
    <phoneticPr fontId="1"/>
  </si>
  <si>
    <t>#6</t>
    <phoneticPr fontId="1"/>
  </si>
  <si>
    <t>　2018/2/18</t>
    <phoneticPr fontId="1"/>
  </si>
  <si>
    <t>H&amp;S</t>
    <phoneticPr fontId="1"/>
  </si>
  <si>
    <t>#7</t>
    <phoneticPr fontId="1"/>
  </si>
  <si>
    <t>#8</t>
    <phoneticPr fontId="1"/>
  </si>
  <si>
    <t>#9</t>
    <phoneticPr fontId="1"/>
  </si>
  <si>
    <t>フラッグ</t>
    <phoneticPr fontId="1"/>
  </si>
  <si>
    <t>レクタングル</t>
    <phoneticPr fontId="1"/>
  </si>
  <si>
    <t>USDJPY</t>
    <phoneticPr fontId="1"/>
  </si>
  <si>
    <t>FIB(0.618, 1.27, 1.5で決済-リスクは2％） (黄色で塗りつぶしたところはフィボナッチターゲット5までとれている）</t>
    <rPh sb="21" eb="23">
      <t>ケッサイ</t>
    </rPh>
    <phoneticPr fontId="1"/>
  </si>
  <si>
    <t>チャートパターン+FSでエントリ</t>
    <phoneticPr fontId="1"/>
  </si>
  <si>
    <t>#10</t>
    <phoneticPr fontId="1"/>
  </si>
  <si>
    <t>#13</t>
    <phoneticPr fontId="1"/>
  </si>
  <si>
    <t>#12</t>
    <phoneticPr fontId="1"/>
  </si>
  <si>
    <t>#14</t>
    <phoneticPr fontId="1"/>
  </si>
  <si>
    <t>#16</t>
    <phoneticPr fontId="1"/>
  </si>
  <si>
    <t>Wトップ</t>
    <phoneticPr fontId="1"/>
  </si>
  <si>
    <t>【質問】
・＃9はフラッグと認識してよい場面でしょうか？
【気づき】
FSを認識する際はゾーンで見ること、検証して決めた自分のプライスアクション（買いのPBは陽線、売りのPBは陰線に限定、ヒゲが実体の5倍以上の足は見送る、など）をしっかり確認すること、確認できない・わからない場合は見送る、というルールを持つことも大事、かつ資金を守ることになると思いました。</t>
    <rPh sb="1" eb="3">
      <t>シツモン</t>
    </rPh>
    <rPh sb="14" eb="16">
      <t>ニンシキ</t>
    </rPh>
    <rPh sb="20" eb="22">
      <t>バメン</t>
    </rPh>
    <rPh sb="31" eb="32">
      <t>キ</t>
    </rPh>
    <rPh sb="39" eb="41">
      <t>ニンシキ</t>
    </rPh>
    <rPh sb="43" eb="44">
      <t>サイ</t>
    </rPh>
    <rPh sb="49" eb="50">
      <t>ミ</t>
    </rPh>
    <rPh sb="54" eb="56">
      <t>ケンショウ</t>
    </rPh>
    <rPh sb="58" eb="59">
      <t>キ</t>
    </rPh>
    <rPh sb="61" eb="63">
      <t>ジブン</t>
    </rPh>
    <rPh sb="74" eb="75">
      <t>カ</t>
    </rPh>
    <rPh sb="80" eb="82">
      <t>ヨウセン</t>
    </rPh>
    <rPh sb="83" eb="84">
      <t>ウ</t>
    </rPh>
    <rPh sb="89" eb="91">
      <t>インセン</t>
    </rPh>
    <rPh sb="92" eb="94">
      <t>ゲンテイ</t>
    </rPh>
    <rPh sb="98" eb="100">
      <t>ジッタイ</t>
    </rPh>
    <rPh sb="102" eb="103">
      <t>バイ</t>
    </rPh>
    <rPh sb="103" eb="105">
      <t>イジョウ</t>
    </rPh>
    <rPh sb="106" eb="107">
      <t>アシ</t>
    </rPh>
    <rPh sb="108" eb="110">
      <t>ミオク</t>
    </rPh>
    <rPh sb="120" eb="122">
      <t>カクニン</t>
    </rPh>
    <rPh sb="127" eb="129">
      <t>カクニン</t>
    </rPh>
    <rPh sb="139" eb="141">
      <t>バアイ</t>
    </rPh>
    <rPh sb="142" eb="144">
      <t>ミオク</t>
    </rPh>
    <rPh sb="153" eb="154">
      <t>モ</t>
    </rPh>
    <rPh sb="158" eb="160">
      <t>ダイジ</t>
    </rPh>
    <rPh sb="163" eb="165">
      <t>シキン</t>
    </rPh>
    <rPh sb="166" eb="167">
      <t>マモ</t>
    </rPh>
    <rPh sb="174" eb="175">
      <t>オモ</t>
    </rPh>
    <phoneticPr fontId="1"/>
  </si>
  <si>
    <t>・チャートパターンでトレンド転換するといったん戻る（FS）パターンがあるように思うので、このパターンを実際のトレードに活かしたいと思います。ただし、プライスアクションがしっかり確認できない・わからない場合は無理やりエントリしないように気を付けようと思いました。</t>
    <rPh sb="14" eb="16">
      <t>テンカン</t>
    </rPh>
    <rPh sb="23" eb="24">
      <t>モド</t>
    </rPh>
    <rPh sb="39" eb="40">
      <t>オモ</t>
    </rPh>
    <rPh sb="51" eb="53">
      <t>ジッサイ</t>
    </rPh>
    <rPh sb="59" eb="60">
      <t>イ</t>
    </rPh>
    <rPh sb="65" eb="66">
      <t>オモ</t>
    </rPh>
    <rPh sb="88" eb="90">
      <t>カクニン</t>
    </rPh>
    <rPh sb="100" eb="102">
      <t>バアイ</t>
    </rPh>
    <rPh sb="103" eb="105">
      <t>ムリ</t>
    </rPh>
    <rPh sb="117" eb="118">
      <t>キ</t>
    </rPh>
    <rPh sb="119" eb="120">
      <t>ツ</t>
    </rPh>
    <rPh sb="124" eb="125">
      <t>オモ</t>
    </rPh>
    <phoneticPr fontId="1"/>
  </si>
  <si>
    <t>FS/FIB</t>
    <phoneticPr fontId="1"/>
  </si>
  <si>
    <t>USDJPY</t>
    <phoneticPr fontId="1"/>
  </si>
  <si>
    <t>9.25.2022</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</si>
</sst>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d;@"/>
    <numFmt numFmtId="177" formatCode="#,##0_);[Red]\(#,##0\)"/>
    <numFmt numFmtId="178" formatCode="#,##0_ "/>
    <numFmt numFmtId="179" formatCode="0.0%"/>
  </numFmts>
  <fonts count="15"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b/>
      <sz val="14"/>
      <color indexed="8"/>
      <name val="ＭＳ Ｐゴシック"/>
      <family val="3"/>
      <charset val="128"/>
    </font>
    <font>
      <sz val="6"/>
      <name val="ＭＳ Ｐゴシック"/>
      <family val="3"/>
      <charset val="128"/>
    </font>
    <font>
      <sz val="14"/>
      <color indexed="8"/>
      <name val="ＭＳ Ｐゴシック"/>
      <family val="3"/>
      <charset val="128"/>
    </font>
    <font>
      <b/>
      <sz val="14"/>
      <color rgb="FFFF0000"/>
      <name val="ＭＳ Ｐゴシック"/>
      <family val="3"/>
      <charset val="128"/>
    </font>
    <font>
      <sz val="11"/>
      <color theme="1"/>
      <name val="游ゴシック"/>
      <family val="2"/>
      <charset val="128"/>
      <scheme val="minor"/>
    </font>
    <font>
      <b/>
      <sz val="9"/>
      <color theme="1"/>
      <name val="游ゴシック"/>
      <family val="3"/>
      <charset val="128"/>
      <scheme val="minor"/>
    </font>
    <font>
      <sz val="11"/>
      <color indexed="8"/>
      <name val="ＭＳ Ｐゴシック"/>
      <family val="3"/>
      <charset val="128"/>
    </font>
    <font>
      <sz val="11"/>
      <name val="游ゴシック"/>
      <family val="2"/>
      <charset val="128"/>
      <scheme val="minor"/>
    </font>
    <font>
      <b/>
      <sz val="11"/>
      <name val="游ゴシック"/>
      <family val="3"/>
      <charset val="128"/>
      <scheme val="minor"/>
    </font>
    <font>
      <b/>
      <i/>
      <sz val="12"/>
      <color indexed="8"/>
      <name val="Meiryo UI"/>
      <family val="3"/>
      <charset val="128"/>
    </font>
    <font>
      <b/>
      <sz val="12"/>
      <color indexed="8"/>
      <name val="Meiryo UI"/>
      <family val="3"/>
      <charset val="128"/>
    </font>
  </fonts>
  <fills count="4">
    <fill>
      <patternFill patternType="none"/>
    </fill>
    <fill>
      <patternFill patternType="gray125"/>
    </fill>
    <fill>
      <patternFill patternType="solid">
        <fgColor theme="8" tint="0.39997558519241921"/>
        <bgColor indexed="64"/>
      </patternFill>
    </fill>
    <fill>
      <patternFill patternType="solid">
        <fgColor rgb="FFFFFF00"/>
        <bgColor indexed="64"/>
      </patternFill>
    </fill>
  </fills>
  <borders count="17">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alignment vertical="center"/>
    </xf>
    <xf numFmtId="38" fontId="8" fillId="0" borderId="0" applyFont="0" applyFill="0" applyBorder="0" applyAlignment="0" applyProtection="0">
      <alignment vertical="center"/>
    </xf>
    <xf numFmtId="0" fontId="10" fillId="0" borderId="0">
      <alignment vertical="center"/>
    </xf>
    <xf numFmtId="9" fontId="8" fillId="0" borderId="0" applyFont="0" applyFill="0" applyBorder="0" applyAlignment="0" applyProtection="0">
      <alignment vertical="center"/>
    </xf>
  </cellStyleXfs>
  <cellXfs count="98">
    <xf numFmtId="0" fontId="0" fillId="0" borderId="0" xfId="0">
      <alignment vertical="center"/>
    </xf>
    <xf numFmtId="0" fontId="2" fillId="0" borderId="0" xfId="0" applyFont="1">
      <alignment vertical="center"/>
    </xf>
    <xf numFmtId="0" fontId="0" fillId="0" borderId="1" xfId="0" applyBorder="1">
      <alignment vertical="center"/>
    </xf>
    <xf numFmtId="0" fontId="0" fillId="0" borderId="0" xfId="0" applyBorder="1">
      <alignment vertical="center"/>
    </xf>
    <xf numFmtId="0" fontId="0" fillId="0" borderId="9" xfId="0" applyBorder="1">
      <alignment vertical="center"/>
    </xf>
    <xf numFmtId="0" fontId="2" fillId="0" borderId="0" xfId="0" applyFont="1" applyBorder="1">
      <alignment vertical="center"/>
    </xf>
    <xf numFmtId="0" fontId="2" fillId="0" borderId="9" xfId="0" applyFont="1" applyBorder="1">
      <alignment vertical="center"/>
    </xf>
    <xf numFmtId="0" fontId="0" fillId="0" borderId="8" xfId="0" applyBorder="1">
      <alignment vertical="center"/>
    </xf>
    <xf numFmtId="0" fontId="0" fillId="0" borderId="6" xfId="0" applyBorder="1">
      <alignment vertical="center"/>
    </xf>
    <xf numFmtId="0" fontId="0" fillId="0" borderId="7" xfId="0" applyBorder="1">
      <alignment vertical="center"/>
    </xf>
    <xf numFmtId="0" fontId="0" fillId="0" borderId="2" xfId="0" applyBorder="1">
      <alignment vertical="center"/>
    </xf>
    <xf numFmtId="0" fontId="2" fillId="0" borderId="13" xfId="0" applyFont="1" applyBorder="1">
      <alignment vertical="center"/>
    </xf>
    <xf numFmtId="0" fontId="2" fillId="0" borderId="14" xfId="0" applyFont="1" applyBorder="1">
      <alignment vertical="center"/>
    </xf>
    <xf numFmtId="0" fontId="2" fillId="0" borderId="15" xfId="0" applyFont="1" applyBorder="1">
      <alignment vertical="center"/>
    </xf>
    <xf numFmtId="0" fontId="2" fillId="0" borderId="4" xfId="0" applyFont="1" applyBorder="1">
      <alignment vertical="center"/>
    </xf>
    <xf numFmtId="0" fontId="2" fillId="0" borderId="3" xfId="0" applyFont="1" applyBorder="1">
      <alignment vertical="center"/>
    </xf>
    <xf numFmtId="0" fontId="2" fillId="0" borderId="5" xfId="0" applyFont="1" applyBorder="1">
      <alignment vertical="center"/>
    </xf>
    <xf numFmtId="177" fontId="3" fillId="0" borderId="13" xfId="0" applyNumberFormat="1" applyFont="1" applyBorder="1">
      <alignment vertical="center"/>
    </xf>
    <xf numFmtId="177" fontId="0" fillId="0" borderId="14" xfId="0" applyNumberFormat="1" applyBorder="1">
      <alignment vertical="center"/>
    </xf>
    <xf numFmtId="177" fontId="0" fillId="0" borderId="15" xfId="0" applyNumberFormat="1" applyBorder="1">
      <alignment vertical="center"/>
    </xf>
    <xf numFmtId="177" fontId="0" fillId="0" borderId="0" xfId="0" applyNumberFormat="1" applyBorder="1">
      <alignment vertical="center"/>
    </xf>
    <xf numFmtId="0" fontId="2" fillId="0" borderId="10" xfId="0" applyFont="1" applyBorder="1">
      <alignmen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2" fillId="0" borderId="11" xfId="0" applyFont="1" applyBorder="1">
      <alignment vertical="center"/>
    </xf>
    <xf numFmtId="0" fontId="3" fillId="0" borderId="2" xfId="0" applyFont="1" applyBorder="1">
      <alignment vertical="center"/>
    </xf>
    <xf numFmtId="178" fontId="0" fillId="0" borderId="0" xfId="0" applyNumberFormat="1">
      <alignment vertical="center"/>
    </xf>
    <xf numFmtId="0" fontId="4" fillId="0" borderId="0" xfId="0" applyFont="1" applyAlignment="1">
      <alignment horizontal="left" vertical="center"/>
    </xf>
    <xf numFmtId="0" fontId="6" fillId="0" borderId="0" xfId="0" applyFont="1">
      <alignment vertical="center"/>
    </xf>
    <xf numFmtId="0" fontId="6"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xf>
    <xf numFmtId="0" fontId="4" fillId="2" borderId="16" xfId="0" applyFont="1" applyFill="1" applyBorder="1" applyAlignment="1">
      <alignment horizontal="center" vertical="center"/>
    </xf>
    <xf numFmtId="0" fontId="7" fillId="2" borderId="16" xfId="0" applyFont="1" applyFill="1" applyBorder="1" applyAlignment="1">
      <alignment horizontal="center" vertical="center"/>
    </xf>
    <xf numFmtId="0" fontId="4" fillId="0" borderId="16" xfId="0" applyFont="1" applyBorder="1" applyAlignment="1">
      <alignment horizontal="center" vertical="center"/>
    </xf>
    <xf numFmtId="14" fontId="7" fillId="0" borderId="16" xfId="0" applyNumberFormat="1" applyFont="1" applyBorder="1" applyAlignment="1">
      <alignment horizontal="center" vertical="center"/>
    </xf>
    <xf numFmtId="0" fontId="7" fillId="0" borderId="16" xfId="0" applyFont="1" applyBorder="1" applyAlignment="1">
      <alignment horizontal="center" vertical="center"/>
    </xf>
    <xf numFmtId="177" fontId="0" fillId="0" borderId="0" xfId="0" applyNumberFormat="1">
      <alignment vertical="center"/>
    </xf>
    <xf numFmtId="38" fontId="0" fillId="0" borderId="3" xfId="1" applyFont="1" applyBorder="1">
      <alignment vertical="center"/>
    </xf>
    <xf numFmtId="38" fontId="0" fillId="0" borderId="4" xfId="1" applyFont="1" applyBorder="1">
      <alignment vertical="center"/>
    </xf>
    <xf numFmtId="38" fontId="0" fillId="0" borderId="5" xfId="1" applyFont="1" applyBorder="1">
      <alignment vertical="center"/>
    </xf>
    <xf numFmtId="38" fontId="0" fillId="0" borderId="8" xfId="1" applyFont="1" applyBorder="1">
      <alignment vertical="center"/>
    </xf>
    <xf numFmtId="38" fontId="0" fillId="0" borderId="0" xfId="1" applyFont="1" applyBorder="1">
      <alignment vertical="center"/>
    </xf>
    <xf numFmtId="38" fontId="0" fillId="0" borderId="9" xfId="1" applyFont="1" applyBorder="1">
      <alignment vertical="center"/>
    </xf>
    <xf numFmtId="0" fontId="9" fillId="0" borderId="3" xfId="0" applyFont="1" applyBorder="1" applyAlignment="1">
      <alignment horizontal="left" vertical="center"/>
    </xf>
    <xf numFmtId="0" fontId="0" fillId="0" borderId="2" xfId="0" applyBorder="1" applyAlignment="1">
      <alignment horizontal="center" vertical="center"/>
    </xf>
    <xf numFmtId="0" fontId="10" fillId="0" borderId="0" xfId="2">
      <alignment vertical="center"/>
    </xf>
    <xf numFmtId="0" fontId="11" fillId="0" borderId="0" xfId="0" applyNumberFormat="1" applyFont="1" applyFill="1" applyBorder="1">
      <alignment vertical="center"/>
    </xf>
    <xf numFmtId="0" fontId="9" fillId="0" borderId="11" xfId="0" applyFont="1" applyBorder="1">
      <alignment vertical="center"/>
    </xf>
    <xf numFmtId="179" fontId="2" fillId="0" borderId="13" xfId="3" applyNumberFormat="1" applyFont="1" applyBorder="1">
      <alignment vertical="center"/>
    </xf>
    <xf numFmtId="179" fontId="2" fillId="0" borderId="2" xfId="3" applyNumberFormat="1" applyFont="1" applyBorder="1">
      <alignment vertical="center"/>
    </xf>
    <xf numFmtId="0" fontId="2" fillId="0" borderId="2" xfId="0" applyFont="1" applyBorder="1" applyAlignment="1">
      <alignment horizontal="center" vertical="center"/>
    </xf>
    <xf numFmtId="0" fontId="12" fillId="0" borderId="15" xfId="0" applyFont="1" applyBorder="1">
      <alignment vertical="center"/>
    </xf>
    <xf numFmtId="177" fontId="0" fillId="0" borderId="13" xfId="0" applyNumberFormat="1" applyFill="1" applyBorder="1">
      <alignment vertical="center"/>
    </xf>
    <xf numFmtId="177" fontId="0" fillId="0" borderId="14" xfId="0" applyNumberFormat="1" applyFill="1" applyBorder="1">
      <alignment vertical="center"/>
    </xf>
    <xf numFmtId="177" fontId="0" fillId="0" borderId="15" xfId="0" applyNumberFormat="1" applyFill="1" applyBorder="1">
      <alignment vertical="center"/>
    </xf>
    <xf numFmtId="9" fontId="2" fillId="0" borderId="0" xfId="0" applyNumberFormat="1" applyFont="1" applyBorder="1">
      <alignment vertical="center"/>
    </xf>
    <xf numFmtId="9" fontId="2" fillId="0" borderId="14" xfId="0" applyNumberFormat="1" applyFont="1" applyBorder="1">
      <alignment vertical="center"/>
    </xf>
    <xf numFmtId="9" fontId="2" fillId="0" borderId="15" xfId="0" applyNumberFormat="1" applyFont="1" applyBorder="1">
      <alignment vertical="center"/>
    </xf>
    <xf numFmtId="9" fontId="2" fillId="0" borderId="13" xfId="3" applyFont="1" applyBorder="1">
      <alignment vertical="center"/>
    </xf>
    <xf numFmtId="9" fontId="2" fillId="0" borderId="14" xfId="3" applyFont="1" applyBorder="1">
      <alignment vertical="center"/>
    </xf>
    <xf numFmtId="9" fontId="2" fillId="0" borderId="15" xfId="3" applyFont="1" applyBorder="1">
      <alignment vertical="center"/>
    </xf>
    <xf numFmtId="9" fontId="2" fillId="0" borderId="13" xfId="0" applyNumberFormat="1" applyFont="1" applyBorder="1">
      <alignment vertical="center"/>
    </xf>
    <xf numFmtId="38" fontId="0" fillId="0" borderId="13" xfId="0" applyNumberFormat="1" applyBorder="1">
      <alignment vertical="center"/>
    </xf>
    <xf numFmtId="38" fontId="0" fillId="0" borderId="14" xfId="0" applyNumberFormat="1" applyBorder="1">
      <alignment vertical="center"/>
    </xf>
    <xf numFmtId="38" fontId="0" fillId="0" borderId="15" xfId="0" applyNumberFormat="1" applyBorder="1">
      <alignment vertical="center"/>
    </xf>
    <xf numFmtId="0" fontId="13" fillId="0" borderId="0" xfId="2" applyFont="1" applyAlignment="1">
      <alignment horizontal="center" vertical="center"/>
    </xf>
    <xf numFmtId="0" fontId="12" fillId="0" borderId="13" xfId="1" applyNumberFormat="1" applyFont="1" applyFill="1" applyBorder="1">
      <alignment vertical="center"/>
    </xf>
    <xf numFmtId="0" fontId="10" fillId="0" borderId="0" xfId="2" applyAlignment="1">
      <alignment vertical="top" wrapText="1"/>
    </xf>
    <xf numFmtId="0" fontId="14" fillId="0" borderId="0" xfId="2" applyFont="1" applyAlignment="1">
      <alignment horizontal="center" vertical="center"/>
    </xf>
    <xf numFmtId="176" fontId="0" fillId="0" borderId="10" xfId="0" applyNumberFormat="1" applyFill="1" applyBorder="1">
      <alignment vertical="center"/>
    </xf>
    <xf numFmtId="0" fontId="0" fillId="0" borderId="3" xfId="0" applyFill="1" applyBorder="1" applyAlignment="1">
      <alignment horizontal="center" vertical="center"/>
    </xf>
    <xf numFmtId="0" fontId="11" fillId="0" borderId="3" xfId="0" applyNumberFormat="1" applyFont="1" applyFill="1" applyBorder="1">
      <alignment vertical="center"/>
    </xf>
    <xf numFmtId="0" fontId="11" fillId="0" borderId="4" xfId="0" applyNumberFormat="1" applyFont="1" applyFill="1" applyBorder="1">
      <alignment vertical="center"/>
    </xf>
    <xf numFmtId="0" fontId="11" fillId="0" borderId="5" xfId="0" applyNumberFormat="1" applyFont="1" applyFill="1" applyBorder="1">
      <alignment vertical="center"/>
    </xf>
    <xf numFmtId="176" fontId="0" fillId="0" borderId="12" xfId="0" applyNumberFormat="1" applyFill="1" applyBorder="1">
      <alignment vertical="center"/>
    </xf>
    <xf numFmtId="0" fontId="0" fillId="0" borderId="8" xfId="0" applyFill="1" applyBorder="1" applyAlignment="1">
      <alignment horizontal="center" vertical="center"/>
    </xf>
    <xf numFmtId="0" fontId="11" fillId="0" borderId="8" xfId="0" applyNumberFormat="1" applyFont="1" applyFill="1" applyBorder="1">
      <alignment vertical="center"/>
    </xf>
    <xf numFmtId="0" fontId="11" fillId="0" borderId="9" xfId="0" applyNumberFormat="1" applyFont="1" applyFill="1" applyBorder="1">
      <alignment vertical="center"/>
    </xf>
    <xf numFmtId="176" fontId="0" fillId="0" borderId="11" xfId="0" applyNumberFormat="1" applyFill="1" applyBorder="1">
      <alignment vertical="center"/>
    </xf>
    <xf numFmtId="0" fontId="0" fillId="0" borderId="6" xfId="0" applyFill="1" applyBorder="1" applyAlignment="1">
      <alignment horizontal="center" vertical="center"/>
    </xf>
    <xf numFmtId="0" fontId="11" fillId="0" borderId="6" xfId="0" applyNumberFormat="1" applyFont="1" applyFill="1" applyBorder="1">
      <alignment vertical="center"/>
    </xf>
    <xf numFmtId="0" fontId="11" fillId="0" borderId="1" xfId="0" applyNumberFormat="1" applyFont="1" applyFill="1" applyBorder="1">
      <alignment vertical="center"/>
    </xf>
    <xf numFmtId="0" fontId="11" fillId="0" borderId="7" xfId="0" applyNumberFormat="1" applyFont="1" applyFill="1" applyBorder="1">
      <alignment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10" fillId="0" borderId="0" xfId="2" applyAlignment="1">
      <alignment vertical="top" wrapText="1"/>
    </xf>
    <xf numFmtId="0" fontId="10" fillId="0" borderId="0" xfId="2" applyAlignment="1">
      <alignment vertical="top"/>
    </xf>
    <xf numFmtId="0" fontId="10" fillId="0" borderId="0" xfId="2" applyAlignment="1">
      <alignment horizontal="left" vertical="top" wrapText="1"/>
    </xf>
    <xf numFmtId="0" fontId="11" fillId="3" borderId="9" xfId="0" applyNumberFormat="1" applyFont="1" applyFill="1" applyBorder="1">
      <alignment vertical="center"/>
    </xf>
  </cellXfs>
  <cellStyles count="4">
    <cellStyle name="パーセント" xfId="3" builtinId="5"/>
    <cellStyle name="桁区切り" xfId="1" builtinId="6"/>
    <cellStyle name="標準" xfId="0" builtinId="0"/>
    <cellStyle name="標準 2" xfId="2" xr:uid="{CD78C7D8-3A45-4776-9D09-8317F161085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27</xdr:col>
      <xdr:colOff>522865</xdr:colOff>
      <xdr:row>79</xdr:row>
      <xdr:rowOff>126274</xdr:rowOff>
    </xdr:to>
    <xdr:pic>
      <xdr:nvPicPr>
        <xdr:cNvPr id="3" name="図 2">
          <a:extLst>
            <a:ext uri="{FF2B5EF4-FFF2-40B4-BE49-F238E27FC236}">
              <a16:creationId xmlns:a16="http://schemas.microsoft.com/office/drawing/2014/main" id="{8CA8472D-05EB-763F-5EF2-DB3530E12C2B}"/>
            </a:ext>
          </a:extLst>
        </xdr:cNvPr>
        <xdr:cNvPicPr>
          <a:picLocks noChangeAspect="1"/>
        </xdr:cNvPicPr>
      </xdr:nvPicPr>
      <xdr:blipFill>
        <a:blip xmlns:r="http://schemas.openxmlformats.org/officeDocument/2006/relationships" r:embed="rId1"/>
        <a:stretch>
          <a:fillRect/>
        </a:stretch>
      </xdr:blipFill>
      <xdr:spPr>
        <a:xfrm>
          <a:off x="526676" y="9883588"/>
          <a:ext cx="18295395" cy="8833245"/>
        </a:xfrm>
        <a:prstGeom prst="rect">
          <a:avLst/>
        </a:prstGeom>
      </xdr:spPr>
    </xdr:pic>
    <xdr:clientData/>
  </xdr:twoCellAnchor>
  <xdr:twoCellAnchor editAs="oneCell">
    <xdr:from>
      <xdr:col>1</xdr:col>
      <xdr:colOff>0</xdr:colOff>
      <xdr:row>82</xdr:row>
      <xdr:rowOff>0</xdr:rowOff>
    </xdr:from>
    <xdr:to>
      <xdr:col>27</xdr:col>
      <xdr:colOff>132182</xdr:colOff>
      <xdr:row>119</xdr:row>
      <xdr:rowOff>69101</xdr:rowOff>
    </xdr:to>
    <xdr:pic>
      <xdr:nvPicPr>
        <xdr:cNvPr id="4" name="図 3">
          <a:extLst>
            <a:ext uri="{FF2B5EF4-FFF2-40B4-BE49-F238E27FC236}">
              <a16:creationId xmlns:a16="http://schemas.microsoft.com/office/drawing/2014/main" id="{56C8A4F8-13F9-1EB6-6917-87302DE6546A}"/>
            </a:ext>
          </a:extLst>
        </xdr:cNvPr>
        <xdr:cNvPicPr>
          <a:picLocks noChangeAspect="1"/>
        </xdr:cNvPicPr>
      </xdr:nvPicPr>
      <xdr:blipFill>
        <a:blip xmlns:r="http://schemas.openxmlformats.org/officeDocument/2006/relationships" r:embed="rId2"/>
        <a:stretch>
          <a:fillRect/>
        </a:stretch>
      </xdr:blipFill>
      <xdr:spPr>
        <a:xfrm>
          <a:off x="526676" y="19296529"/>
          <a:ext cx="17904712" cy="8776072"/>
        </a:xfrm>
        <a:prstGeom prst="rect">
          <a:avLst/>
        </a:prstGeom>
      </xdr:spPr>
    </xdr:pic>
    <xdr:clientData/>
  </xdr:twoCellAnchor>
  <xdr:twoCellAnchor editAs="oneCell">
    <xdr:from>
      <xdr:col>1</xdr:col>
      <xdr:colOff>0</xdr:colOff>
      <xdr:row>122</xdr:row>
      <xdr:rowOff>0</xdr:rowOff>
    </xdr:from>
    <xdr:to>
      <xdr:col>27</xdr:col>
      <xdr:colOff>522865</xdr:colOff>
      <xdr:row>159</xdr:row>
      <xdr:rowOff>126275</xdr:rowOff>
    </xdr:to>
    <xdr:pic>
      <xdr:nvPicPr>
        <xdr:cNvPr id="12" name="図 11">
          <a:extLst>
            <a:ext uri="{FF2B5EF4-FFF2-40B4-BE49-F238E27FC236}">
              <a16:creationId xmlns:a16="http://schemas.microsoft.com/office/drawing/2014/main" id="{D8673303-641C-590C-FFED-5947A77681A6}"/>
            </a:ext>
          </a:extLst>
        </xdr:cNvPr>
        <xdr:cNvPicPr>
          <a:picLocks noChangeAspect="1"/>
        </xdr:cNvPicPr>
      </xdr:nvPicPr>
      <xdr:blipFill>
        <a:blip xmlns:r="http://schemas.openxmlformats.org/officeDocument/2006/relationships" r:embed="rId3"/>
        <a:stretch>
          <a:fillRect/>
        </a:stretch>
      </xdr:blipFill>
      <xdr:spPr>
        <a:xfrm>
          <a:off x="526676" y="28709471"/>
          <a:ext cx="18295395" cy="8833245"/>
        </a:xfrm>
        <a:prstGeom prst="rect">
          <a:avLst/>
        </a:prstGeom>
      </xdr:spPr>
    </xdr:pic>
    <xdr:clientData/>
  </xdr:twoCellAnchor>
  <xdr:twoCellAnchor editAs="oneCell">
    <xdr:from>
      <xdr:col>1</xdr:col>
      <xdr:colOff>0</xdr:colOff>
      <xdr:row>242</xdr:row>
      <xdr:rowOff>0</xdr:rowOff>
    </xdr:from>
    <xdr:to>
      <xdr:col>27</xdr:col>
      <xdr:colOff>522865</xdr:colOff>
      <xdr:row>279</xdr:row>
      <xdr:rowOff>126274</xdr:rowOff>
    </xdr:to>
    <xdr:pic>
      <xdr:nvPicPr>
        <xdr:cNvPr id="20" name="図 19">
          <a:extLst>
            <a:ext uri="{FF2B5EF4-FFF2-40B4-BE49-F238E27FC236}">
              <a16:creationId xmlns:a16="http://schemas.microsoft.com/office/drawing/2014/main" id="{150BE66A-A371-E9EF-AB11-62BEEB29D4C5}"/>
            </a:ext>
          </a:extLst>
        </xdr:cNvPr>
        <xdr:cNvPicPr>
          <a:picLocks noChangeAspect="1"/>
        </xdr:cNvPicPr>
      </xdr:nvPicPr>
      <xdr:blipFill>
        <a:blip xmlns:r="http://schemas.openxmlformats.org/officeDocument/2006/relationships" r:embed="rId4"/>
        <a:stretch>
          <a:fillRect/>
        </a:stretch>
      </xdr:blipFill>
      <xdr:spPr>
        <a:xfrm>
          <a:off x="526676" y="56948294"/>
          <a:ext cx="18295395" cy="8833245"/>
        </a:xfrm>
        <a:prstGeom prst="rect">
          <a:avLst/>
        </a:prstGeom>
      </xdr:spPr>
    </xdr:pic>
    <xdr:clientData/>
  </xdr:twoCellAnchor>
  <xdr:twoCellAnchor editAs="oneCell">
    <xdr:from>
      <xdr:col>1</xdr:col>
      <xdr:colOff>0</xdr:colOff>
      <xdr:row>162</xdr:row>
      <xdr:rowOff>0</xdr:rowOff>
    </xdr:from>
    <xdr:to>
      <xdr:col>27</xdr:col>
      <xdr:colOff>522865</xdr:colOff>
      <xdr:row>199</xdr:row>
      <xdr:rowOff>126275</xdr:rowOff>
    </xdr:to>
    <xdr:pic>
      <xdr:nvPicPr>
        <xdr:cNvPr id="22" name="図 21">
          <a:extLst>
            <a:ext uri="{FF2B5EF4-FFF2-40B4-BE49-F238E27FC236}">
              <a16:creationId xmlns:a16="http://schemas.microsoft.com/office/drawing/2014/main" id="{470C5EFB-16C4-26CD-3EEA-B4F8BFE4A5C5}"/>
            </a:ext>
          </a:extLst>
        </xdr:cNvPr>
        <xdr:cNvPicPr>
          <a:picLocks noChangeAspect="1"/>
        </xdr:cNvPicPr>
      </xdr:nvPicPr>
      <xdr:blipFill>
        <a:blip xmlns:r="http://schemas.openxmlformats.org/officeDocument/2006/relationships" r:embed="rId5"/>
        <a:stretch>
          <a:fillRect/>
        </a:stretch>
      </xdr:blipFill>
      <xdr:spPr>
        <a:xfrm>
          <a:off x="526676" y="38122412"/>
          <a:ext cx="18295395" cy="8833245"/>
        </a:xfrm>
        <a:prstGeom prst="rect">
          <a:avLst/>
        </a:prstGeom>
      </xdr:spPr>
    </xdr:pic>
    <xdr:clientData/>
  </xdr:twoCellAnchor>
  <xdr:twoCellAnchor editAs="oneCell">
    <xdr:from>
      <xdr:col>1</xdr:col>
      <xdr:colOff>0</xdr:colOff>
      <xdr:row>202</xdr:row>
      <xdr:rowOff>0</xdr:rowOff>
    </xdr:from>
    <xdr:to>
      <xdr:col>27</xdr:col>
      <xdr:colOff>522865</xdr:colOff>
      <xdr:row>239</xdr:row>
      <xdr:rowOff>126274</xdr:rowOff>
    </xdr:to>
    <xdr:pic>
      <xdr:nvPicPr>
        <xdr:cNvPr id="23" name="図 22">
          <a:extLst>
            <a:ext uri="{FF2B5EF4-FFF2-40B4-BE49-F238E27FC236}">
              <a16:creationId xmlns:a16="http://schemas.microsoft.com/office/drawing/2014/main" id="{37232035-8B17-9757-C960-4CB39DA2C9B7}"/>
            </a:ext>
          </a:extLst>
        </xdr:cNvPr>
        <xdr:cNvPicPr>
          <a:picLocks noChangeAspect="1"/>
        </xdr:cNvPicPr>
      </xdr:nvPicPr>
      <xdr:blipFill>
        <a:blip xmlns:r="http://schemas.openxmlformats.org/officeDocument/2006/relationships" r:embed="rId6"/>
        <a:stretch>
          <a:fillRect/>
        </a:stretch>
      </xdr:blipFill>
      <xdr:spPr>
        <a:xfrm>
          <a:off x="526676" y="47535353"/>
          <a:ext cx="18295395" cy="8833245"/>
        </a:xfrm>
        <a:prstGeom prst="rect">
          <a:avLst/>
        </a:prstGeom>
      </xdr:spPr>
    </xdr:pic>
    <xdr:clientData/>
  </xdr:twoCellAnchor>
  <xdr:twoCellAnchor editAs="oneCell">
    <xdr:from>
      <xdr:col>1</xdr:col>
      <xdr:colOff>0</xdr:colOff>
      <xdr:row>282</xdr:row>
      <xdr:rowOff>0</xdr:rowOff>
    </xdr:from>
    <xdr:to>
      <xdr:col>27</xdr:col>
      <xdr:colOff>522865</xdr:colOff>
      <xdr:row>319</xdr:row>
      <xdr:rowOff>126274</xdr:rowOff>
    </xdr:to>
    <xdr:pic>
      <xdr:nvPicPr>
        <xdr:cNvPr id="24" name="図 23">
          <a:extLst>
            <a:ext uri="{FF2B5EF4-FFF2-40B4-BE49-F238E27FC236}">
              <a16:creationId xmlns:a16="http://schemas.microsoft.com/office/drawing/2014/main" id="{D2750B67-F3B0-72AA-8198-B7EE8FA2CC9D}"/>
            </a:ext>
          </a:extLst>
        </xdr:cNvPr>
        <xdr:cNvPicPr>
          <a:picLocks noChangeAspect="1"/>
        </xdr:cNvPicPr>
      </xdr:nvPicPr>
      <xdr:blipFill>
        <a:blip xmlns:r="http://schemas.openxmlformats.org/officeDocument/2006/relationships" r:embed="rId7"/>
        <a:stretch>
          <a:fillRect/>
        </a:stretch>
      </xdr:blipFill>
      <xdr:spPr>
        <a:xfrm>
          <a:off x="526676" y="66361235"/>
          <a:ext cx="18295395" cy="8833245"/>
        </a:xfrm>
        <a:prstGeom prst="rect">
          <a:avLst/>
        </a:prstGeom>
      </xdr:spPr>
    </xdr:pic>
    <xdr:clientData/>
  </xdr:twoCellAnchor>
  <xdr:twoCellAnchor editAs="oneCell">
    <xdr:from>
      <xdr:col>1</xdr:col>
      <xdr:colOff>0</xdr:colOff>
      <xdr:row>1</xdr:row>
      <xdr:rowOff>0</xdr:rowOff>
    </xdr:from>
    <xdr:to>
      <xdr:col>27</xdr:col>
      <xdr:colOff>522865</xdr:colOff>
      <xdr:row>38</xdr:row>
      <xdr:rowOff>126275</xdr:rowOff>
    </xdr:to>
    <xdr:pic>
      <xdr:nvPicPr>
        <xdr:cNvPr id="26" name="図 25">
          <a:extLst>
            <a:ext uri="{FF2B5EF4-FFF2-40B4-BE49-F238E27FC236}">
              <a16:creationId xmlns:a16="http://schemas.microsoft.com/office/drawing/2014/main" id="{868A71EB-E6A7-9B38-57B5-9A0411BC809B}"/>
            </a:ext>
          </a:extLst>
        </xdr:cNvPr>
        <xdr:cNvPicPr>
          <a:picLocks noChangeAspect="1"/>
        </xdr:cNvPicPr>
      </xdr:nvPicPr>
      <xdr:blipFill>
        <a:blip xmlns:r="http://schemas.openxmlformats.org/officeDocument/2006/relationships" r:embed="rId8"/>
        <a:stretch>
          <a:fillRect/>
        </a:stretch>
      </xdr:blipFill>
      <xdr:spPr>
        <a:xfrm>
          <a:off x="526676" y="235324"/>
          <a:ext cx="18295395" cy="883324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5BCF7-0D1E-4AF8-9FB1-EB79F13567BE}">
  <dimension ref="A1:R64"/>
  <sheetViews>
    <sheetView tabSelected="1" workbookViewId="0">
      <selection activeCell="D3" sqref="D3"/>
    </sheetView>
  </sheetViews>
  <sheetFormatPr defaultRowHeight="18.75" x14ac:dyDescent="0.4"/>
  <cols>
    <col min="1" max="1" width="4.875" customWidth="1"/>
    <col min="2" max="2" width="12" customWidth="1"/>
    <col min="3" max="3" width="10.625" customWidth="1"/>
    <col min="4" max="6" width="8.25" customWidth="1"/>
    <col min="7" max="7" width="9.875" customWidth="1"/>
    <col min="10" max="12" width="9.875" bestFit="1" customWidth="1"/>
    <col min="13" max="15" width="7.75" customWidth="1"/>
  </cols>
  <sheetData>
    <row r="1" spans="1:18" x14ac:dyDescent="0.4">
      <c r="A1" s="1" t="s">
        <v>7</v>
      </c>
      <c r="C1" t="s">
        <v>112</v>
      </c>
    </row>
    <row r="2" spans="1:18" x14ac:dyDescent="0.4">
      <c r="A2" s="1" t="s">
        <v>8</v>
      </c>
      <c r="C2" t="s">
        <v>80</v>
      </c>
    </row>
    <row r="3" spans="1:18" x14ac:dyDescent="0.4">
      <c r="A3" s="1" t="s">
        <v>10</v>
      </c>
      <c r="C3" s="26">
        <v>100000</v>
      </c>
    </row>
    <row r="4" spans="1:18" x14ac:dyDescent="0.4">
      <c r="A4" s="1" t="s">
        <v>11</v>
      </c>
      <c r="C4" s="26" t="s">
        <v>114</v>
      </c>
    </row>
    <row r="5" spans="1:18" ht="19.5" thickBot="1" x14ac:dyDescent="0.45">
      <c r="A5" s="1" t="s">
        <v>12</v>
      </c>
      <c r="C5" s="26" t="s">
        <v>113</v>
      </c>
    </row>
    <row r="6" spans="1:18" ht="19.5" thickBot="1" x14ac:dyDescent="0.45">
      <c r="A6" s="21" t="s">
        <v>0</v>
      </c>
      <c r="B6" s="21" t="s">
        <v>1</v>
      </c>
      <c r="C6" s="21" t="s">
        <v>1</v>
      </c>
      <c r="D6" s="44" t="s">
        <v>23</v>
      </c>
      <c r="E6" s="22"/>
      <c r="F6" s="23"/>
      <c r="G6" s="86" t="s">
        <v>3</v>
      </c>
      <c r="H6" s="87"/>
      <c r="I6" s="88"/>
      <c r="J6" s="86" t="s">
        <v>21</v>
      </c>
      <c r="K6" s="87"/>
      <c r="L6" s="88"/>
      <c r="M6" s="86" t="s">
        <v>22</v>
      </c>
      <c r="N6" s="87"/>
      <c r="O6" s="88"/>
    </row>
    <row r="7" spans="1:18" ht="19.5" thickBot="1" x14ac:dyDescent="0.45">
      <c r="A7" s="24"/>
      <c r="B7" s="24" t="s">
        <v>2</v>
      </c>
      <c r="C7" s="48" t="s">
        <v>26</v>
      </c>
      <c r="D7" s="11">
        <v>0.61799999999999999</v>
      </c>
      <c r="E7" s="12">
        <v>1.27</v>
      </c>
      <c r="F7" s="13">
        <v>1.5</v>
      </c>
      <c r="G7" s="11">
        <v>0.61799999999999999</v>
      </c>
      <c r="H7" s="12">
        <v>1.27</v>
      </c>
      <c r="I7" s="13">
        <v>1.5</v>
      </c>
      <c r="J7" s="11">
        <v>0.61799999999999999</v>
      </c>
      <c r="K7" s="12">
        <v>1.27</v>
      </c>
      <c r="L7" s="13">
        <v>1.5</v>
      </c>
      <c r="M7" s="11">
        <v>0.61799999999999999</v>
      </c>
      <c r="N7" s="12">
        <v>1.27</v>
      </c>
      <c r="O7" s="13">
        <v>1.5</v>
      </c>
    </row>
    <row r="8" spans="1:18" ht="19.5" thickBot="1" x14ac:dyDescent="0.45">
      <c r="A8" s="25" t="s">
        <v>9</v>
      </c>
      <c r="B8" s="10"/>
      <c r="C8" s="45"/>
      <c r="D8" s="15"/>
      <c r="E8" s="14"/>
      <c r="F8" s="16"/>
      <c r="G8" s="17">
        <f>C3</f>
        <v>100000</v>
      </c>
      <c r="H8" s="18">
        <f>C3</f>
        <v>100000</v>
      </c>
      <c r="I8" s="19">
        <f>C3</f>
        <v>100000</v>
      </c>
      <c r="J8" s="89" t="s">
        <v>21</v>
      </c>
      <c r="K8" s="90"/>
      <c r="L8" s="91"/>
      <c r="M8" s="89"/>
      <c r="N8" s="90"/>
      <c r="O8" s="91"/>
    </row>
    <row r="9" spans="1:18" x14ac:dyDescent="0.4">
      <c r="A9" s="7">
        <v>1</v>
      </c>
      <c r="B9" s="70">
        <v>43135</v>
      </c>
      <c r="C9" s="71">
        <v>2</v>
      </c>
      <c r="D9" s="72">
        <v>0.61799999999999999</v>
      </c>
      <c r="E9" s="73">
        <v>1.27</v>
      </c>
      <c r="F9" s="74">
        <v>1.5</v>
      </c>
      <c r="G9" s="20">
        <f>IF(D9="","",G8+M9)</f>
        <v>101236</v>
      </c>
      <c r="H9" s="20">
        <f t="shared" ref="H9:I24" si="0">IF(E9="","",H8+N9)</f>
        <v>102540</v>
      </c>
      <c r="I9" s="20">
        <f t="shared" si="0"/>
        <v>103000</v>
      </c>
      <c r="J9" s="38">
        <f>IF(G8="","",G8*0.02)</f>
        <v>2000</v>
      </c>
      <c r="K9" s="39">
        <f>IF(H8="","",H8*0.02)</f>
        <v>2000</v>
      </c>
      <c r="L9" s="40">
        <f>IF(I8="","",I8*0.02)</f>
        <v>2000</v>
      </c>
      <c r="M9" s="38">
        <f>IF(D9="","",J9*D9)</f>
        <v>1236</v>
      </c>
      <c r="N9" s="39">
        <f>IF(E9="","",K9*E9)</f>
        <v>2540</v>
      </c>
      <c r="O9" s="40">
        <f>IF(F9="","",L9*F9)</f>
        <v>3000</v>
      </c>
      <c r="P9" s="37" t="s">
        <v>120</v>
      </c>
      <c r="Q9" s="37"/>
      <c r="R9" s="37"/>
    </row>
    <row r="10" spans="1:18" x14ac:dyDescent="0.4">
      <c r="A10" s="7">
        <v>2</v>
      </c>
      <c r="B10" s="75">
        <v>43135</v>
      </c>
      <c r="C10" s="76">
        <v>2</v>
      </c>
      <c r="D10" s="77">
        <v>0.61799999999999999</v>
      </c>
      <c r="E10" s="47">
        <v>1.27</v>
      </c>
      <c r="F10" s="97">
        <v>1.5</v>
      </c>
      <c r="G10" s="20">
        <f t="shared" ref="G10:I25" si="1">IF(D10="","",G9+M10)</f>
        <v>103112.91544</v>
      </c>
      <c r="H10" s="20">
        <f t="shared" si="0"/>
        <v>106446.774</v>
      </c>
      <c r="I10" s="20">
        <f t="shared" si="0"/>
        <v>107635</v>
      </c>
      <c r="J10" s="41">
        <f t="shared" ref="J10:L25" si="2">IF(G9="","",G9*0.03)</f>
        <v>3037.08</v>
      </c>
      <c r="K10" s="42">
        <f t="shared" si="2"/>
        <v>3076.2</v>
      </c>
      <c r="L10" s="43">
        <f t="shared" si="2"/>
        <v>3090</v>
      </c>
      <c r="M10" s="41">
        <f t="shared" ref="M10:O25" si="3">IF(D10="","",J10*D10)</f>
        <v>1876.91544</v>
      </c>
      <c r="N10" s="42">
        <f t="shared" si="3"/>
        <v>3906.7739999999999</v>
      </c>
      <c r="O10" s="43">
        <f t="shared" si="3"/>
        <v>4635</v>
      </c>
      <c r="P10" s="37" t="s">
        <v>99</v>
      </c>
      <c r="Q10" s="37"/>
      <c r="R10" s="37"/>
    </row>
    <row r="11" spans="1:18" x14ac:dyDescent="0.4">
      <c r="A11" s="7">
        <v>3</v>
      </c>
      <c r="B11" s="75">
        <v>43139</v>
      </c>
      <c r="C11" s="76">
        <v>2</v>
      </c>
      <c r="D11" s="77">
        <v>0.61799999999999999</v>
      </c>
      <c r="E11" s="47">
        <v>1.27</v>
      </c>
      <c r="F11" s="97">
        <v>1.5</v>
      </c>
      <c r="G11" s="20">
        <f t="shared" si="1"/>
        <v>105024.62889225759</v>
      </c>
      <c r="H11" s="20">
        <f t="shared" si="0"/>
        <v>110502.3960894</v>
      </c>
      <c r="I11" s="20">
        <f t="shared" si="0"/>
        <v>112478.575</v>
      </c>
      <c r="J11" s="41">
        <f t="shared" si="2"/>
        <v>3093.3874631999997</v>
      </c>
      <c r="K11" s="42">
        <f t="shared" si="2"/>
        <v>3193.4032200000001</v>
      </c>
      <c r="L11" s="43">
        <f t="shared" si="2"/>
        <v>3229.0499999999997</v>
      </c>
      <c r="M11" s="41">
        <f t="shared" si="3"/>
        <v>1911.7134522575998</v>
      </c>
      <c r="N11" s="42">
        <f t="shared" si="3"/>
        <v>4055.6220894000003</v>
      </c>
      <c r="O11" s="43">
        <f t="shared" si="3"/>
        <v>4843.5749999999998</v>
      </c>
      <c r="P11" s="37" t="s">
        <v>102</v>
      </c>
      <c r="Q11" s="37"/>
      <c r="R11" s="37"/>
    </row>
    <row r="12" spans="1:18" x14ac:dyDescent="0.4">
      <c r="A12" s="7">
        <v>4</v>
      </c>
      <c r="B12" s="75">
        <v>43139</v>
      </c>
      <c r="C12" s="76">
        <v>2</v>
      </c>
      <c r="D12" s="77">
        <v>0.61799999999999999</v>
      </c>
      <c r="E12" s="47">
        <v>1.27</v>
      </c>
      <c r="F12" s="97">
        <v>1.5</v>
      </c>
      <c r="G12" s="20">
        <f t="shared" si="1"/>
        <v>106971.78551192005</v>
      </c>
      <c r="H12" s="20">
        <f t="shared" si="0"/>
        <v>114712.53738040614</v>
      </c>
      <c r="I12" s="20">
        <f t="shared" si="0"/>
        <v>117540.110875</v>
      </c>
      <c r="J12" s="41">
        <f t="shared" si="2"/>
        <v>3150.7388667677278</v>
      </c>
      <c r="K12" s="42">
        <f t="shared" si="2"/>
        <v>3315.0718826819998</v>
      </c>
      <c r="L12" s="43">
        <f t="shared" si="2"/>
        <v>3374.3572499999996</v>
      </c>
      <c r="M12" s="41">
        <f t="shared" si="3"/>
        <v>1947.1566196624558</v>
      </c>
      <c r="N12" s="42">
        <f t="shared" si="3"/>
        <v>4210.1412910061399</v>
      </c>
      <c r="O12" s="43">
        <f t="shared" si="3"/>
        <v>5061.5358749999996</v>
      </c>
      <c r="P12" s="37" t="s">
        <v>99</v>
      </c>
      <c r="Q12" s="37"/>
      <c r="R12" s="37"/>
    </row>
    <row r="13" spans="1:18" x14ac:dyDescent="0.4">
      <c r="A13" s="7">
        <v>5</v>
      </c>
      <c r="B13" s="75" t="s">
        <v>105</v>
      </c>
      <c r="C13" s="76">
        <v>1</v>
      </c>
      <c r="D13" s="77">
        <v>0.61799999999999999</v>
      </c>
      <c r="E13" s="47">
        <v>1.27</v>
      </c>
      <c r="F13" s="78">
        <v>1.5</v>
      </c>
      <c r="G13" s="20">
        <f t="shared" si="1"/>
        <v>108955.04241531105</v>
      </c>
      <c r="H13" s="20">
        <f t="shared" si="0"/>
        <v>119083.08505459961</v>
      </c>
      <c r="I13" s="20">
        <f t="shared" si="0"/>
        <v>122829.415864375</v>
      </c>
      <c r="J13" s="41">
        <f t="shared" si="2"/>
        <v>3209.1535653576016</v>
      </c>
      <c r="K13" s="42">
        <f t="shared" si="2"/>
        <v>3441.3761214121841</v>
      </c>
      <c r="L13" s="43">
        <f t="shared" si="2"/>
        <v>3526.2033262499999</v>
      </c>
      <c r="M13" s="41">
        <f t="shared" si="3"/>
        <v>1983.2569033909976</v>
      </c>
      <c r="N13" s="42">
        <f t="shared" si="3"/>
        <v>4370.5476741934735</v>
      </c>
      <c r="O13" s="43">
        <f t="shared" si="3"/>
        <v>5289.3049893749994</v>
      </c>
      <c r="P13" s="37" t="s">
        <v>106</v>
      </c>
      <c r="Q13" s="37"/>
      <c r="R13" s="37"/>
    </row>
    <row r="14" spans="1:18" x14ac:dyDescent="0.4">
      <c r="A14" s="7">
        <v>6</v>
      </c>
      <c r="B14" s="75">
        <v>43149</v>
      </c>
      <c r="C14" s="76">
        <v>1</v>
      </c>
      <c r="D14" s="77">
        <v>0.61799999999999999</v>
      </c>
      <c r="E14" s="47">
        <v>1.27</v>
      </c>
      <c r="F14" s="97">
        <v>1.5</v>
      </c>
      <c r="G14" s="20">
        <f t="shared" si="1"/>
        <v>110975.06890169092</v>
      </c>
      <c r="H14" s="20">
        <f t="shared" si="0"/>
        <v>123620.15059517985</v>
      </c>
      <c r="I14" s="20">
        <f t="shared" si="0"/>
        <v>128356.73957827187</v>
      </c>
      <c r="J14" s="41">
        <f t="shared" si="2"/>
        <v>3268.6512724593313</v>
      </c>
      <c r="K14" s="42">
        <f t="shared" si="2"/>
        <v>3572.4925516379881</v>
      </c>
      <c r="L14" s="43">
        <f t="shared" si="2"/>
        <v>3684.8824759312497</v>
      </c>
      <c r="M14" s="41">
        <f t="shared" si="3"/>
        <v>2020.0264863798668</v>
      </c>
      <c r="N14" s="42">
        <f t="shared" si="3"/>
        <v>4537.0655405802445</v>
      </c>
      <c r="O14" s="43">
        <f t="shared" si="3"/>
        <v>5527.3237138968743</v>
      </c>
      <c r="P14" s="37" t="s">
        <v>99</v>
      </c>
      <c r="Q14" s="37"/>
      <c r="R14" s="37"/>
    </row>
    <row r="15" spans="1:18" x14ac:dyDescent="0.4">
      <c r="A15" s="7">
        <v>7</v>
      </c>
      <c r="B15" s="75">
        <v>43207</v>
      </c>
      <c r="C15" s="76">
        <v>1</v>
      </c>
      <c r="D15" s="77">
        <v>0.61799999999999999</v>
      </c>
      <c r="E15" s="47">
        <v>1.27</v>
      </c>
      <c r="F15" s="97">
        <v>1.5</v>
      </c>
      <c r="G15" s="20">
        <f t="shared" si="1"/>
        <v>113032.54667912827</v>
      </c>
      <c r="H15" s="20">
        <f t="shared" si="0"/>
        <v>128330.0783328562</v>
      </c>
      <c r="I15" s="20">
        <f t="shared" si="0"/>
        <v>134132.7928592941</v>
      </c>
      <c r="J15" s="41">
        <f t="shared" si="2"/>
        <v>3329.2520670507274</v>
      </c>
      <c r="K15" s="42">
        <f t="shared" si="2"/>
        <v>3708.6045178553954</v>
      </c>
      <c r="L15" s="43">
        <f t="shared" si="2"/>
        <v>3850.7021873481558</v>
      </c>
      <c r="M15" s="41">
        <f t="shared" si="3"/>
        <v>2057.4777774373497</v>
      </c>
      <c r="N15" s="42">
        <f t="shared" si="3"/>
        <v>4709.9277376763521</v>
      </c>
      <c r="O15" s="43">
        <f t="shared" si="3"/>
        <v>5776.0532810222339</v>
      </c>
      <c r="P15" s="37" t="s">
        <v>102</v>
      </c>
      <c r="Q15" s="37"/>
      <c r="R15" s="37"/>
    </row>
    <row r="16" spans="1:18" x14ac:dyDescent="0.4">
      <c r="A16" s="7">
        <v>8</v>
      </c>
      <c r="B16" s="75">
        <v>43207</v>
      </c>
      <c r="C16" s="76">
        <v>1</v>
      </c>
      <c r="D16" s="77">
        <v>0.61799999999999999</v>
      </c>
      <c r="E16" s="47">
        <v>1.27</v>
      </c>
      <c r="F16" s="97">
        <v>1.5</v>
      </c>
      <c r="G16" s="20">
        <f t="shared" si="1"/>
        <v>115128.1700945593</v>
      </c>
      <c r="H16" s="20">
        <f t="shared" si="0"/>
        <v>133219.45431733801</v>
      </c>
      <c r="I16" s="20">
        <f t="shared" si="0"/>
        <v>140168.76853796234</v>
      </c>
      <c r="J16" s="41">
        <f t="shared" si="2"/>
        <v>3390.9764003738478</v>
      </c>
      <c r="K16" s="42">
        <f t="shared" si="2"/>
        <v>3849.9023499856858</v>
      </c>
      <c r="L16" s="43">
        <f t="shared" si="2"/>
        <v>4023.9837857788229</v>
      </c>
      <c r="M16" s="41">
        <f t="shared" si="3"/>
        <v>2095.6234154310378</v>
      </c>
      <c r="N16" s="42">
        <f t="shared" si="3"/>
        <v>4889.3759844818214</v>
      </c>
      <c r="O16" s="43">
        <f t="shared" si="3"/>
        <v>6035.9756786682347</v>
      </c>
      <c r="P16" s="37" t="s">
        <v>99</v>
      </c>
      <c r="Q16" s="37"/>
      <c r="R16" s="37"/>
    </row>
    <row r="17" spans="1:18" x14ac:dyDescent="0.4">
      <c r="A17" s="7">
        <v>9</v>
      </c>
      <c r="B17" s="75">
        <v>43243</v>
      </c>
      <c r="C17" s="76">
        <v>2</v>
      </c>
      <c r="D17" s="77">
        <v>0.61799999999999999</v>
      </c>
      <c r="E17" s="47">
        <v>1.27</v>
      </c>
      <c r="F17" s="97">
        <v>1.5</v>
      </c>
      <c r="G17" s="20">
        <f t="shared" si="1"/>
        <v>117262.64636811243</v>
      </c>
      <c r="H17" s="20">
        <f t="shared" si="0"/>
        <v>138295.11552682859</v>
      </c>
      <c r="I17" s="20">
        <f t="shared" si="0"/>
        <v>146476.36312217065</v>
      </c>
      <c r="J17" s="41">
        <f t="shared" si="2"/>
        <v>3453.845102836779</v>
      </c>
      <c r="K17" s="42">
        <f t="shared" si="2"/>
        <v>3996.5836295201402</v>
      </c>
      <c r="L17" s="43">
        <f t="shared" si="2"/>
        <v>4205.0630561388698</v>
      </c>
      <c r="M17" s="41">
        <f t="shared" si="3"/>
        <v>2134.4762735531294</v>
      </c>
      <c r="N17" s="42">
        <f t="shared" si="3"/>
        <v>5075.6612094905786</v>
      </c>
      <c r="O17" s="43">
        <f t="shared" si="3"/>
        <v>6307.5945842083047</v>
      </c>
      <c r="P17" s="37" t="s">
        <v>110</v>
      </c>
      <c r="Q17" s="37"/>
      <c r="R17" s="37"/>
    </row>
    <row r="18" spans="1:18" x14ac:dyDescent="0.4">
      <c r="A18" s="7">
        <v>10</v>
      </c>
      <c r="B18" s="75">
        <v>43243</v>
      </c>
      <c r="C18" s="76">
        <v>2</v>
      </c>
      <c r="D18" s="77">
        <v>0.61799999999999999</v>
      </c>
      <c r="E18" s="47">
        <v>1.27</v>
      </c>
      <c r="F18" s="97">
        <v>1.5</v>
      </c>
      <c r="G18" s="20">
        <f t="shared" si="1"/>
        <v>119436.69583177724</v>
      </c>
      <c r="H18" s="20">
        <f t="shared" si="0"/>
        <v>143564.15942840077</v>
      </c>
      <c r="I18" s="20">
        <f t="shared" si="0"/>
        <v>153067.79946266834</v>
      </c>
      <c r="J18" s="41">
        <f t="shared" si="2"/>
        <v>3517.8793910433728</v>
      </c>
      <c r="K18" s="42">
        <f t="shared" si="2"/>
        <v>4148.8534658048575</v>
      </c>
      <c r="L18" s="43">
        <f t="shared" si="2"/>
        <v>4394.2908936651193</v>
      </c>
      <c r="M18" s="41">
        <f t="shared" si="3"/>
        <v>2174.0494636648045</v>
      </c>
      <c r="N18" s="42">
        <f t="shared" si="3"/>
        <v>5269.0439015721695</v>
      </c>
      <c r="O18" s="43">
        <f t="shared" si="3"/>
        <v>6591.4363404976793</v>
      </c>
      <c r="P18" s="37" t="s">
        <v>99</v>
      </c>
      <c r="Q18" s="37"/>
      <c r="R18" s="37"/>
    </row>
    <row r="19" spans="1:18" x14ac:dyDescent="0.4">
      <c r="A19" s="7">
        <v>11</v>
      </c>
      <c r="B19" s="75">
        <v>43361</v>
      </c>
      <c r="C19" s="76">
        <v>1</v>
      </c>
      <c r="D19" s="77">
        <v>0.61799999999999999</v>
      </c>
      <c r="E19" s="47">
        <v>-1</v>
      </c>
      <c r="F19" s="78">
        <v>-1</v>
      </c>
      <c r="G19" s="20">
        <f t="shared" si="1"/>
        <v>121651.05217249838</v>
      </c>
      <c r="H19" s="20">
        <f t="shared" si="0"/>
        <v>139257.23464554874</v>
      </c>
      <c r="I19" s="20">
        <f t="shared" si="0"/>
        <v>148475.76547878829</v>
      </c>
      <c r="J19" s="41">
        <f t="shared" si="2"/>
        <v>3583.1008749533171</v>
      </c>
      <c r="K19" s="42">
        <f t="shared" si="2"/>
        <v>4306.9247828520229</v>
      </c>
      <c r="L19" s="43">
        <f t="shared" si="2"/>
        <v>4592.0339838800501</v>
      </c>
      <c r="M19" s="41">
        <f t="shared" si="3"/>
        <v>2214.35634072115</v>
      </c>
      <c r="N19" s="42">
        <f t="shared" si="3"/>
        <v>-4306.9247828520229</v>
      </c>
      <c r="O19" s="43">
        <f t="shared" si="3"/>
        <v>-4592.0339838800501</v>
      </c>
      <c r="P19" s="37" t="s">
        <v>111</v>
      </c>
      <c r="Q19" s="37"/>
      <c r="R19" s="37"/>
    </row>
    <row r="20" spans="1:18" x14ac:dyDescent="0.4">
      <c r="A20" s="7">
        <v>12</v>
      </c>
      <c r="B20" s="75">
        <v>43363</v>
      </c>
      <c r="C20" s="76">
        <v>1</v>
      </c>
      <c r="D20" s="77">
        <v>-1</v>
      </c>
      <c r="E20" s="47">
        <v>-1</v>
      </c>
      <c r="F20" s="78">
        <v>-1</v>
      </c>
      <c r="G20" s="20">
        <f t="shared" si="1"/>
        <v>118001.52060732343</v>
      </c>
      <c r="H20" s="20">
        <f t="shared" si="0"/>
        <v>135079.51760618229</v>
      </c>
      <c r="I20" s="20">
        <f t="shared" si="0"/>
        <v>144021.49251442464</v>
      </c>
      <c r="J20" s="41">
        <f t="shared" si="2"/>
        <v>3649.5315651749515</v>
      </c>
      <c r="K20" s="42">
        <f t="shared" si="2"/>
        <v>4177.7170393664619</v>
      </c>
      <c r="L20" s="43">
        <f t="shared" si="2"/>
        <v>4454.2729643636485</v>
      </c>
      <c r="M20" s="41">
        <f t="shared" si="3"/>
        <v>-3649.5315651749515</v>
      </c>
      <c r="N20" s="42">
        <f t="shared" si="3"/>
        <v>-4177.7170393664619</v>
      </c>
      <c r="O20" s="43">
        <f t="shared" si="3"/>
        <v>-4454.2729643636485</v>
      </c>
      <c r="P20" s="37" t="s">
        <v>99</v>
      </c>
      <c r="Q20" s="37"/>
      <c r="R20" s="37"/>
    </row>
    <row r="21" spans="1:18" x14ac:dyDescent="0.4">
      <c r="A21" s="7">
        <v>13</v>
      </c>
      <c r="B21" s="75">
        <v>43363</v>
      </c>
      <c r="C21" s="76">
        <v>1</v>
      </c>
      <c r="D21" s="77">
        <v>0.61799999999999999</v>
      </c>
      <c r="E21" s="47">
        <v>-1</v>
      </c>
      <c r="F21" s="78">
        <v>-1</v>
      </c>
      <c r="G21" s="20">
        <f t="shared" si="1"/>
        <v>120189.26879938321</v>
      </c>
      <c r="H21" s="20">
        <f t="shared" si="0"/>
        <v>131027.13207799682</v>
      </c>
      <c r="I21" s="20">
        <f t="shared" si="0"/>
        <v>139700.8477389919</v>
      </c>
      <c r="J21" s="41">
        <f t="shared" si="2"/>
        <v>3540.0456182197026</v>
      </c>
      <c r="K21" s="42">
        <f t="shared" si="2"/>
        <v>4052.3855281854685</v>
      </c>
      <c r="L21" s="43">
        <f t="shared" si="2"/>
        <v>4320.6447754327392</v>
      </c>
      <c r="M21" s="41">
        <f t="shared" si="3"/>
        <v>2187.7481920597761</v>
      </c>
      <c r="N21" s="42">
        <f t="shared" si="3"/>
        <v>-4052.3855281854685</v>
      </c>
      <c r="O21" s="43">
        <f t="shared" si="3"/>
        <v>-4320.6447754327392</v>
      </c>
      <c r="P21" s="37" t="s">
        <v>110</v>
      </c>
      <c r="Q21" s="37"/>
      <c r="R21" s="37"/>
    </row>
    <row r="22" spans="1:18" x14ac:dyDescent="0.4">
      <c r="A22" s="7">
        <v>14</v>
      </c>
      <c r="B22" s="75">
        <v>43363</v>
      </c>
      <c r="C22" s="76">
        <v>1</v>
      </c>
      <c r="D22" s="77">
        <v>0.61799999999999999</v>
      </c>
      <c r="E22" s="47">
        <v>1.27</v>
      </c>
      <c r="F22" s="78">
        <v>1.5</v>
      </c>
      <c r="G22" s="20">
        <f t="shared" si="1"/>
        <v>122417.57784292377</v>
      </c>
      <c r="H22" s="20">
        <f t="shared" si="0"/>
        <v>136019.26581016849</v>
      </c>
      <c r="I22" s="20">
        <f t="shared" si="0"/>
        <v>145987.38588724652</v>
      </c>
      <c r="J22" s="41">
        <f t="shared" si="2"/>
        <v>3605.6780639814961</v>
      </c>
      <c r="K22" s="42">
        <f t="shared" si="2"/>
        <v>3930.8139623399047</v>
      </c>
      <c r="L22" s="43">
        <f t="shared" si="2"/>
        <v>4191.0254321697566</v>
      </c>
      <c r="M22" s="41">
        <f t="shared" si="3"/>
        <v>2228.3090435405647</v>
      </c>
      <c r="N22" s="42">
        <f t="shared" si="3"/>
        <v>4992.1337321716792</v>
      </c>
      <c r="O22" s="43">
        <f t="shared" si="3"/>
        <v>6286.5381482546345</v>
      </c>
      <c r="P22" s="37" t="s">
        <v>99</v>
      </c>
      <c r="Q22" s="37"/>
      <c r="R22" s="37"/>
    </row>
    <row r="23" spans="1:18" x14ac:dyDescent="0.4">
      <c r="A23" s="7">
        <v>15</v>
      </c>
      <c r="B23" s="75">
        <v>43448</v>
      </c>
      <c r="C23" s="76">
        <v>2</v>
      </c>
      <c r="D23" s="77">
        <v>0.61799999999999999</v>
      </c>
      <c r="E23" s="47">
        <v>1.27</v>
      </c>
      <c r="F23" s="97">
        <v>1.5</v>
      </c>
      <c r="G23" s="20">
        <f t="shared" si="1"/>
        <v>124687.19973613157</v>
      </c>
      <c r="H23" s="20">
        <f t="shared" si="0"/>
        <v>141201.5998375359</v>
      </c>
      <c r="I23" s="20">
        <f t="shared" si="0"/>
        <v>152556.81825217261</v>
      </c>
      <c r="J23" s="41">
        <f t="shared" si="2"/>
        <v>3672.527335287713</v>
      </c>
      <c r="K23" s="42">
        <f t="shared" si="2"/>
        <v>4080.5779743050548</v>
      </c>
      <c r="L23" s="43">
        <f t="shared" si="2"/>
        <v>4379.6215766173955</v>
      </c>
      <c r="M23" s="41">
        <f t="shared" si="3"/>
        <v>2269.6218932078068</v>
      </c>
      <c r="N23" s="42">
        <f t="shared" si="3"/>
        <v>5182.3340273674194</v>
      </c>
      <c r="O23" s="43">
        <f t="shared" si="3"/>
        <v>6569.4323649260932</v>
      </c>
      <c r="P23" s="37" t="s">
        <v>110</v>
      </c>
      <c r="Q23" s="37"/>
      <c r="R23" s="37"/>
    </row>
    <row r="24" spans="1:18" x14ac:dyDescent="0.4">
      <c r="A24" s="7">
        <v>16</v>
      </c>
      <c r="B24" s="75">
        <v>43451</v>
      </c>
      <c r="C24" s="76">
        <v>2</v>
      </c>
      <c r="D24" s="77">
        <v>0.61799999999999999</v>
      </c>
      <c r="E24" s="47">
        <v>1.27</v>
      </c>
      <c r="F24" s="97">
        <v>1.5</v>
      </c>
      <c r="G24" s="20">
        <f t="shared" si="1"/>
        <v>126998.90041923945</v>
      </c>
      <c r="H24" s="20">
        <f t="shared" si="0"/>
        <v>146581.38079134602</v>
      </c>
      <c r="I24" s="20">
        <f t="shared" si="0"/>
        <v>159421.87507352038</v>
      </c>
      <c r="J24" s="41">
        <f t="shared" si="2"/>
        <v>3740.6159920839473</v>
      </c>
      <c r="K24" s="42">
        <f t="shared" si="2"/>
        <v>4236.0479951260768</v>
      </c>
      <c r="L24" s="43">
        <f t="shared" si="2"/>
        <v>4576.7045475651785</v>
      </c>
      <c r="M24" s="41">
        <f t="shared" si="3"/>
        <v>2311.7006831078793</v>
      </c>
      <c r="N24" s="42">
        <f t="shared" si="3"/>
        <v>5379.7809538101174</v>
      </c>
      <c r="O24" s="43">
        <f t="shared" si="3"/>
        <v>6865.0568213477673</v>
      </c>
      <c r="P24" s="37" t="s">
        <v>99</v>
      </c>
      <c r="Q24" s="37"/>
      <c r="R24" s="37"/>
    </row>
    <row r="25" spans="1:18" x14ac:dyDescent="0.4">
      <c r="A25" s="7">
        <v>17</v>
      </c>
      <c r="B25" s="75"/>
      <c r="C25" s="76"/>
      <c r="D25" s="77"/>
      <c r="E25" s="47"/>
      <c r="F25" s="78"/>
      <c r="G25" s="20" t="str">
        <f t="shared" si="1"/>
        <v/>
      </c>
      <c r="H25" s="20" t="str">
        <f t="shared" si="1"/>
        <v/>
      </c>
      <c r="I25" s="20" t="str">
        <f t="shared" si="1"/>
        <v/>
      </c>
      <c r="J25" s="41">
        <f t="shared" si="2"/>
        <v>3809.9670125771831</v>
      </c>
      <c r="K25" s="42">
        <f t="shared" si="2"/>
        <v>4397.4414237403807</v>
      </c>
      <c r="L25" s="43">
        <f t="shared" si="2"/>
        <v>4782.6562522056111</v>
      </c>
      <c r="M25" s="41" t="str">
        <f t="shared" si="3"/>
        <v/>
      </c>
      <c r="N25" s="42" t="str">
        <f t="shared" si="3"/>
        <v/>
      </c>
      <c r="O25" s="43" t="str">
        <f t="shared" si="3"/>
        <v/>
      </c>
      <c r="P25" s="37"/>
      <c r="Q25" s="37"/>
      <c r="R25" s="37"/>
    </row>
    <row r="26" spans="1:18" x14ac:dyDescent="0.4">
      <c r="A26" s="7">
        <v>18</v>
      </c>
      <c r="B26" s="75"/>
      <c r="C26" s="76"/>
      <c r="D26" s="77"/>
      <c r="E26" s="47"/>
      <c r="F26" s="78"/>
      <c r="G26" s="20" t="str">
        <f t="shared" ref="G26:I41" si="4">IF(D26="","",G25+M26)</f>
        <v/>
      </c>
      <c r="H26" s="20" t="str">
        <f t="shared" si="4"/>
        <v/>
      </c>
      <c r="I26" s="20" t="str">
        <f t="shared" si="4"/>
        <v/>
      </c>
      <c r="J26" s="41" t="str">
        <f t="shared" ref="J26:L58" si="5">IF(G25="","",G25*0.03)</f>
        <v/>
      </c>
      <c r="K26" s="42" t="str">
        <f t="shared" si="5"/>
        <v/>
      </c>
      <c r="L26" s="43" t="str">
        <f t="shared" si="5"/>
        <v/>
      </c>
      <c r="M26" s="41" t="str">
        <f t="shared" ref="M26:O58" si="6">IF(D26="","",J26*D26)</f>
        <v/>
      </c>
      <c r="N26" s="42" t="str">
        <f t="shared" si="6"/>
        <v/>
      </c>
      <c r="O26" s="43" t="str">
        <f t="shared" si="6"/>
        <v/>
      </c>
      <c r="P26" s="37"/>
      <c r="Q26" s="37"/>
      <c r="R26" s="37"/>
    </row>
    <row r="27" spans="1:18" x14ac:dyDescent="0.4">
      <c r="A27" s="7">
        <v>19</v>
      </c>
      <c r="B27" s="75"/>
      <c r="C27" s="76"/>
      <c r="D27" s="77"/>
      <c r="E27" s="47"/>
      <c r="F27" s="78"/>
      <c r="G27" s="20" t="str">
        <f t="shared" si="4"/>
        <v/>
      </c>
      <c r="H27" s="20" t="str">
        <f t="shared" si="4"/>
        <v/>
      </c>
      <c r="I27" s="20" t="str">
        <f t="shared" si="4"/>
        <v/>
      </c>
      <c r="J27" s="41" t="str">
        <f t="shared" si="5"/>
        <v/>
      </c>
      <c r="K27" s="42" t="str">
        <f t="shared" si="5"/>
        <v/>
      </c>
      <c r="L27" s="43" t="str">
        <f t="shared" si="5"/>
        <v/>
      </c>
      <c r="M27" s="41" t="str">
        <f t="shared" si="6"/>
        <v/>
      </c>
      <c r="N27" s="42" t="str">
        <f t="shared" si="6"/>
        <v/>
      </c>
      <c r="O27" s="43" t="str">
        <f t="shared" si="6"/>
        <v/>
      </c>
      <c r="P27" s="37"/>
      <c r="Q27" s="37"/>
      <c r="R27" s="37"/>
    </row>
    <row r="28" spans="1:18" x14ac:dyDescent="0.4">
      <c r="A28" s="7">
        <v>20</v>
      </c>
      <c r="B28" s="75"/>
      <c r="C28" s="76"/>
      <c r="D28" s="77"/>
      <c r="E28" s="47"/>
      <c r="F28" s="78"/>
      <c r="G28" s="20" t="str">
        <f t="shared" si="4"/>
        <v/>
      </c>
      <c r="H28" s="20" t="str">
        <f t="shared" si="4"/>
        <v/>
      </c>
      <c r="I28" s="20" t="str">
        <f t="shared" si="4"/>
        <v/>
      </c>
      <c r="J28" s="41" t="str">
        <f t="shared" si="5"/>
        <v/>
      </c>
      <c r="K28" s="42" t="str">
        <f t="shared" si="5"/>
        <v/>
      </c>
      <c r="L28" s="43" t="str">
        <f t="shared" si="5"/>
        <v/>
      </c>
      <c r="M28" s="41" t="str">
        <f t="shared" si="6"/>
        <v/>
      </c>
      <c r="N28" s="42" t="str">
        <f t="shared" si="6"/>
        <v/>
      </c>
      <c r="O28" s="43" t="str">
        <f t="shared" si="6"/>
        <v/>
      </c>
      <c r="P28" s="37"/>
      <c r="Q28" s="37"/>
      <c r="R28" s="37"/>
    </row>
    <row r="29" spans="1:18" x14ac:dyDescent="0.4">
      <c r="A29" s="7">
        <v>21</v>
      </c>
      <c r="B29" s="75"/>
      <c r="C29" s="76"/>
      <c r="D29" s="77"/>
      <c r="E29" s="47"/>
      <c r="F29" s="78"/>
      <c r="G29" s="20" t="str">
        <f t="shared" si="4"/>
        <v/>
      </c>
      <c r="H29" s="20" t="str">
        <f t="shared" si="4"/>
        <v/>
      </c>
      <c r="I29" s="20" t="str">
        <f t="shared" si="4"/>
        <v/>
      </c>
      <c r="J29" s="41" t="str">
        <f t="shared" si="5"/>
        <v/>
      </c>
      <c r="K29" s="42" t="str">
        <f t="shared" si="5"/>
        <v/>
      </c>
      <c r="L29" s="43" t="str">
        <f t="shared" si="5"/>
        <v/>
      </c>
      <c r="M29" s="41" t="str">
        <f t="shared" si="6"/>
        <v/>
      </c>
      <c r="N29" s="42" t="str">
        <f t="shared" si="6"/>
        <v/>
      </c>
      <c r="O29" s="43" t="str">
        <f t="shared" si="6"/>
        <v/>
      </c>
      <c r="P29" s="37"/>
      <c r="Q29" s="37"/>
      <c r="R29" s="37"/>
    </row>
    <row r="30" spans="1:18" x14ac:dyDescent="0.4">
      <c r="A30" s="7">
        <v>22</v>
      </c>
      <c r="B30" s="75"/>
      <c r="C30" s="76"/>
      <c r="D30" s="77"/>
      <c r="E30" s="47"/>
      <c r="F30" s="78"/>
      <c r="G30" s="20" t="str">
        <f t="shared" si="4"/>
        <v/>
      </c>
      <c r="H30" s="20" t="str">
        <f t="shared" si="4"/>
        <v/>
      </c>
      <c r="I30" s="20" t="str">
        <f t="shared" si="4"/>
        <v/>
      </c>
      <c r="J30" s="41" t="str">
        <f t="shared" si="5"/>
        <v/>
      </c>
      <c r="K30" s="42" t="str">
        <f t="shared" si="5"/>
        <v/>
      </c>
      <c r="L30" s="43" t="str">
        <f t="shared" si="5"/>
        <v/>
      </c>
      <c r="M30" s="41" t="str">
        <f t="shared" si="6"/>
        <v/>
      </c>
      <c r="N30" s="42" t="str">
        <f t="shared" si="6"/>
        <v/>
      </c>
      <c r="O30" s="43" t="str">
        <f t="shared" si="6"/>
        <v/>
      </c>
      <c r="P30" s="37"/>
      <c r="Q30" s="37"/>
      <c r="R30" s="37"/>
    </row>
    <row r="31" spans="1:18" x14ac:dyDescent="0.4">
      <c r="A31" s="7">
        <v>23</v>
      </c>
      <c r="B31" s="75"/>
      <c r="C31" s="76"/>
      <c r="D31" s="77"/>
      <c r="E31" s="47"/>
      <c r="F31" s="78"/>
      <c r="G31" s="20" t="str">
        <f t="shared" si="4"/>
        <v/>
      </c>
      <c r="H31" s="20" t="str">
        <f t="shared" si="4"/>
        <v/>
      </c>
      <c r="I31" s="20" t="str">
        <f t="shared" si="4"/>
        <v/>
      </c>
      <c r="J31" s="41" t="str">
        <f t="shared" si="5"/>
        <v/>
      </c>
      <c r="K31" s="42" t="str">
        <f t="shared" si="5"/>
        <v/>
      </c>
      <c r="L31" s="43" t="str">
        <f t="shared" si="5"/>
        <v/>
      </c>
      <c r="M31" s="41" t="str">
        <f t="shared" si="6"/>
        <v/>
      </c>
      <c r="N31" s="42" t="str">
        <f t="shared" si="6"/>
        <v/>
      </c>
      <c r="O31" s="43" t="str">
        <f t="shared" si="6"/>
        <v/>
      </c>
      <c r="P31" s="37"/>
      <c r="Q31" s="37"/>
      <c r="R31" s="37"/>
    </row>
    <row r="32" spans="1:18" x14ac:dyDescent="0.4">
      <c r="A32" s="7">
        <v>24</v>
      </c>
      <c r="B32" s="75"/>
      <c r="C32" s="76"/>
      <c r="D32" s="77"/>
      <c r="E32" s="47"/>
      <c r="F32" s="78"/>
      <c r="G32" s="20" t="str">
        <f t="shared" si="4"/>
        <v/>
      </c>
      <c r="H32" s="20" t="str">
        <f t="shared" si="4"/>
        <v/>
      </c>
      <c r="I32" s="20" t="str">
        <f t="shared" si="4"/>
        <v/>
      </c>
      <c r="J32" s="41" t="str">
        <f t="shared" si="5"/>
        <v/>
      </c>
      <c r="K32" s="42" t="str">
        <f t="shared" si="5"/>
        <v/>
      </c>
      <c r="L32" s="43" t="str">
        <f t="shared" si="5"/>
        <v/>
      </c>
      <c r="M32" s="41" t="str">
        <f t="shared" si="6"/>
        <v/>
      </c>
      <c r="N32" s="42" t="str">
        <f t="shared" si="6"/>
        <v/>
      </c>
      <c r="O32" s="43" t="str">
        <f t="shared" si="6"/>
        <v/>
      </c>
      <c r="P32" s="37"/>
      <c r="Q32" s="37"/>
      <c r="R32" s="37"/>
    </row>
    <row r="33" spans="1:18" x14ac:dyDescent="0.4">
      <c r="A33" s="7">
        <v>25</v>
      </c>
      <c r="B33" s="75"/>
      <c r="C33" s="76"/>
      <c r="D33" s="77"/>
      <c r="E33" s="47"/>
      <c r="F33" s="78"/>
      <c r="G33" s="20" t="str">
        <f t="shared" si="4"/>
        <v/>
      </c>
      <c r="H33" s="20" t="str">
        <f t="shared" si="4"/>
        <v/>
      </c>
      <c r="I33" s="20" t="str">
        <f t="shared" si="4"/>
        <v/>
      </c>
      <c r="J33" s="41" t="str">
        <f t="shared" si="5"/>
        <v/>
      </c>
      <c r="K33" s="42" t="str">
        <f t="shared" si="5"/>
        <v/>
      </c>
      <c r="L33" s="43" t="str">
        <f t="shared" si="5"/>
        <v/>
      </c>
      <c r="M33" s="41" t="str">
        <f t="shared" si="6"/>
        <v/>
      </c>
      <c r="N33" s="42" t="str">
        <f t="shared" si="6"/>
        <v/>
      </c>
      <c r="O33" s="43" t="str">
        <f t="shared" si="6"/>
        <v/>
      </c>
      <c r="P33" s="37"/>
      <c r="Q33" s="37"/>
      <c r="R33" s="37"/>
    </row>
    <row r="34" spans="1:18" x14ac:dyDescent="0.4">
      <c r="A34" s="7">
        <v>26</v>
      </c>
      <c r="B34" s="75"/>
      <c r="C34" s="76"/>
      <c r="D34" s="77"/>
      <c r="E34" s="47"/>
      <c r="F34" s="78"/>
      <c r="G34" s="20" t="str">
        <f t="shared" si="4"/>
        <v/>
      </c>
      <c r="H34" s="20" t="str">
        <f t="shared" si="4"/>
        <v/>
      </c>
      <c r="I34" s="20" t="str">
        <f t="shared" si="4"/>
        <v/>
      </c>
      <c r="J34" s="41" t="str">
        <f t="shared" si="5"/>
        <v/>
      </c>
      <c r="K34" s="42" t="str">
        <f t="shared" si="5"/>
        <v/>
      </c>
      <c r="L34" s="43" t="str">
        <f t="shared" si="5"/>
        <v/>
      </c>
      <c r="M34" s="41" t="str">
        <f t="shared" si="6"/>
        <v/>
      </c>
      <c r="N34" s="42" t="str">
        <f t="shared" si="6"/>
        <v/>
      </c>
      <c r="O34" s="43" t="str">
        <f t="shared" si="6"/>
        <v/>
      </c>
      <c r="P34" s="37"/>
      <c r="Q34" s="37"/>
      <c r="R34" s="37"/>
    </row>
    <row r="35" spans="1:18" x14ac:dyDescent="0.4">
      <c r="A35" s="7">
        <v>27</v>
      </c>
      <c r="B35" s="75"/>
      <c r="C35" s="76"/>
      <c r="D35" s="77"/>
      <c r="E35" s="47"/>
      <c r="F35" s="78"/>
      <c r="G35" s="20" t="str">
        <f t="shared" si="4"/>
        <v/>
      </c>
      <c r="H35" s="20" t="str">
        <f t="shared" si="4"/>
        <v/>
      </c>
      <c r="I35" s="20" t="str">
        <f t="shared" si="4"/>
        <v/>
      </c>
      <c r="J35" s="41" t="str">
        <f t="shared" si="5"/>
        <v/>
      </c>
      <c r="K35" s="42" t="str">
        <f t="shared" si="5"/>
        <v/>
      </c>
      <c r="L35" s="43" t="str">
        <f t="shared" si="5"/>
        <v/>
      </c>
      <c r="M35" s="41" t="str">
        <f t="shared" si="6"/>
        <v/>
      </c>
      <c r="N35" s="42" t="str">
        <f t="shared" si="6"/>
        <v/>
      </c>
      <c r="O35" s="43" t="str">
        <f t="shared" si="6"/>
        <v/>
      </c>
      <c r="P35" s="37"/>
      <c r="Q35" s="37"/>
      <c r="R35" s="37"/>
    </row>
    <row r="36" spans="1:18" x14ac:dyDescent="0.4">
      <c r="A36" s="7">
        <v>28</v>
      </c>
      <c r="B36" s="75"/>
      <c r="C36" s="76"/>
      <c r="D36" s="77"/>
      <c r="E36" s="47"/>
      <c r="F36" s="78"/>
      <c r="G36" s="20" t="str">
        <f t="shared" si="4"/>
        <v/>
      </c>
      <c r="H36" s="20" t="str">
        <f t="shared" si="4"/>
        <v/>
      </c>
      <c r="I36" s="20" t="str">
        <f t="shared" si="4"/>
        <v/>
      </c>
      <c r="J36" s="41" t="str">
        <f t="shared" si="5"/>
        <v/>
      </c>
      <c r="K36" s="42" t="str">
        <f t="shared" si="5"/>
        <v/>
      </c>
      <c r="L36" s="43" t="str">
        <f t="shared" si="5"/>
        <v/>
      </c>
      <c r="M36" s="41" t="str">
        <f t="shared" si="6"/>
        <v/>
      </c>
      <c r="N36" s="42" t="str">
        <f t="shared" si="6"/>
        <v/>
      </c>
      <c r="O36" s="43" t="str">
        <f t="shared" si="6"/>
        <v/>
      </c>
      <c r="P36" s="37"/>
      <c r="Q36" s="37"/>
      <c r="R36" s="37"/>
    </row>
    <row r="37" spans="1:18" x14ac:dyDescent="0.4">
      <c r="A37" s="7">
        <v>29</v>
      </c>
      <c r="B37" s="75"/>
      <c r="C37" s="76"/>
      <c r="D37" s="77"/>
      <c r="E37" s="47"/>
      <c r="F37" s="78"/>
      <c r="G37" s="20" t="str">
        <f t="shared" si="4"/>
        <v/>
      </c>
      <c r="H37" s="20" t="str">
        <f t="shared" si="4"/>
        <v/>
      </c>
      <c r="I37" s="20" t="str">
        <f t="shared" si="4"/>
        <v/>
      </c>
      <c r="J37" s="41" t="str">
        <f t="shared" si="5"/>
        <v/>
      </c>
      <c r="K37" s="42" t="str">
        <f t="shared" si="5"/>
        <v/>
      </c>
      <c r="L37" s="43" t="str">
        <f t="shared" si="5"/>
        <v/>
      </c>
      <c r="M37" s="41" t="str">
        <f t="shared" si="6"/>
        <v/>
      </c>
      <c r="N37" s="42" t="str">
        <f t="shared" si="6"/>
        <v/>
      </c>
      <c r="O37" s="43" t="str">
        <f t="shared" si="6"/>
        <v/>
      </c>
      <c r="P37" s="37"/>
      <c r="Q37" s="37"/>
      <c r="R37" s="37"/>
    </row>
    <row r="38" spans="1:18" x14ac:dyDescent="0.4">
      <c r="A38" s="7">
        <v>30</v>
      </c>
      <c r="B38" s="75"/>
      <c r="C38" s="76"/>
      <c r="D38" s="77"/>
      <c r="E38" s="47"/>
      <c r="F38" s="78"/>
      <c r="G38" s="20" t="str">
        <f t="shared" si="4"/>
        <v/>
      </c>
      <c r="H38" s="20" t="str">
        <f t="shared" si="4"/>
        <v/>
      </c>
      <c r="I38" s="20" t="str">
        <f t="shared" si="4"/>
        <v/>
      </c>
      <c r="J38" s="41" t="str">
        <f t="shared" si="5"/>
        <v/>
      </c>
      <c r="K38" s="42" t="str">
        <f t="shared" si="5"/>
        <v/>
      </c>
      <c r="L38" s="43" t="str">
        <f t="shared" si="5"/>
        <v/>
      </c>
      <c r="M38" s="41" t="str">
        <f t="shared" si="6"/>
        <v/>
      </c>
      <c r="N38" s="42" t="str">
        <f t="shared" si="6"/>
        <v/>
      </c>
      <c r="O38" s="43" t="str">
        <f t="shared" si="6"/>
        <v/>
      </c>
      <c r="P38" s="37"/>
      <c r="Q38" s="37"/>
      <c r="R38" s="37"/>
    </row>
    <row r="39" spans="1:18" x14ac:dyDescent="0.4">
      <c r="A39" s="7">
        <v>31</v>
      </c>
      <c r="B39" s="75"/>
      <c r="C39" s="76"/>
      <c r="D39" s="77"/>
      <c r="E39" s="47"/>
      <c r="F39" s="78"/>
      <c r="G39" s="20" t="str">
        <f t="shared" si="4"/>
        <v/>
      </c>
      <c r="H39" s="20" t="str">
        <f t="shared" si="4"/>
        <v/>
      </c>
      <c r="I39" s="20" t="str">
        <f t="shared" si="4"/>
        <v/>
      </c>
      <c r="J39" s="41" t="str">
        <f t="shared" si="5"/>
        <v/>
      </c>
      <c r="K39" s="42" t="str">
        <f t="shared" si="5"/>
        <v/>
      </c>
      <c r="L39" s="43" t="str">
        <f t="shared" si="5"/>
        <v/>
      </c>
      <c r="M39" s="41" t="str">
        <f t="shared" si="6"/>
        <v/>
      </c>
      <c r="N39" s="42" t="str">
        <f t="shared" si="6"/>
        <v/>
      </c>
      <c r="O39" s="43" t="str">
        <f t="shared" si="6"/>
        <v/>
      </c>
      <c r="P39" s="37"/>
      <c r="Q39" s="37"/>
      <c r="R39" s="37"/>
    </row>
    <row r="40" spans="1:18" x14ac:dyDescent="0.4">
      <c r="A40" s="7">
        <v>32</v>
      </c>
      <c r="B40" s="75"/>
      <c r="C40" s="76"/>
      <c r="D40" s="77"/>
      <c r="E40" s="47"/>
      <c r="F40" s="78"/>
      <c r="G40" s="20" t="str">
        <f t="shared" si="4"/>
        <v/>
      </c>
      <c r="H40" s="20" t="str">
        <f t="shared" si="4"/>
        <v/>
      </c>
      <c r="I40" s="20" t="str">
        <f t="shared" si="4"/>
        <v/>
      </c>
      <c r="J40" s="41" t="str">
        <f t="shared" si="5"/>
        <v/>
      </c>
      <c r="K40" s="42" t="str">
        <f t="shared" si="5"/>
        <v/>
      </c>
      <c r="L40" s="43" t="str">
        <f t="shared" si="5"/>
        <v/>
      </c>
      <c r="M40" s="41" t="str">
        <f t="shared" si="6"/>
        <v/>
      </c>
      <c r="N40" s="42" t="str">
        <f t="shared" si="6"/>
        <v/>
      </c>
      <c r="O40" s="43" t="str">
        <f t="shared" si="6"/>
        <v/>
      </c>
      <c r="P40" s="37"/>
      <c r="Q40" s="37"/>
      <c r="R40" s="37"/>
    </row>
    <row r="41" spans="1:18" x14ac:dyDescent="0.4">
      <c r="A41" s="7">
        <v>33</v>
      </c>
      <c r="B41" s="75"/>
      <c r="C41" s="76"/>
      <c r="D41" s="77"/>
      <c r="E41" s="47"/>
      <c r="F41" s="78"/>
      <c r="G41" s="20" t="str">
        <f t="shared" si="4"/>
        <v/>
      </c>
      <c r="H41" s="20" t="str">
        <f t="shared" si="4"/>
        <v/>
      </c>
      <c r="I41" s="20" t="str">
        <f t="shared" si="4"/>
        <v/>
      </c>
      <c r="J41" s="41" t="str">
        <f t="shared" si="5"/>
        <v/>
      </c>
      <c r="K41" s="42" t="str">
        <f t="shared" si="5"/>
        <v/>
      </c>
      <c r="L41" s="43" t="str">
        <f t="shared" si="5"/>
        <v/>
      </c>
      <c r="M41" s="41" t="str">
        <f t="shared" si="6"/>
        <v/>
      </c>
      <c r="N41" s="42" t="str">
        <f t="shared" si="6"/>
        <v/>
      </c>
      <c r="O41" s="43" t="str">
        <f t="shared" si="6"/>
        <v/>
      </c>
      <c r="P41" s="37"/>
      <c r="Q41" s="37"/>
      <c r="R41" s="37"/>
    </row>
    <row r="42" spans="1:18" x14ac:dyDescent="0.4">
      <c r="A42" s="7">
        <v>34</v>
      </c>
      <c r="B42" s="75"/>
      <c r="C42" s="76"/>
      <c r="D42" s="77"/>
      <c r="E42" s="47"/>
      <c r="F42" s="78"/>
      <c r="G42" s="20" t="str">
        <f t="shared" ref="G42:I57" si="7">IF(D42="","",G41+M42)</f>
        <v/>
      </c>
      <c r="H42" s="20" t="str">
        <f t="shared" si="7"/>
        <v/>
      </c>
      <c r="I42" s="20" t="str">
        <f t="shared" si="7"/>
        <v/>
      </c>
      <c r="J42" s="41" t="str">
        <f t="shared" si="5"/>
        <v/>
      </c>
      <c r="K42" s="42" t="str">
        <f t="shared" si="5"/>
        <v/>
      </c>
      <c r="L42" s="43" t="str">
        <f t="shared" si="5"/>
        <v/>
      </c>
      <c r="M42" s="41" t="str">
        <f>IF(D42="","",J42*D42)</f>
        <v/>
      </c>
      <c r="N42" s="42" t="str">
        <f t="shared" si="6"/>
        <v/>
      </c>
      <c r="O42" s="43" t="str">
        <f t="shared" si="6"/>
        <v/>
      </c>
      <c r="P42" s="37"/>
      <c r="Q42" s="37"/>
      <c r="R42" s="37"/>
    </row>
    <row r="43" spans="1:18" x14ac:dyDescent="0.4">
      <c r="A43" s="3">
        <v>35</v>
      </c>
      <c r="B43" s="75"/>
      <c r="C43" s="76"/>
      <c r="D43" s="77"/>
      <c r="E43" s="47"/>
      <c r="F43" s="78"/>
      <c r="G43" s="20" t="str">
        <f>IF(D43="","",G42+M43)</f>
        <v/>
      </c>
      <c r="H43" s="20" t="str">
        <f t="shared" si="7"/>
        <v/>
      </c>
      <c r="I43" s="20" t="str">
        <f t="shared" si="7"/>
        <v/>
      </c>
      <c r="J43" s="41" t="str">
        <f t="shared" si="5"/>
        <v/>
      </c>
      <c r="K43" s="42" t="str">
        <f t="shared" si="5"/>
        <v/>
      </c>
      <c r="L43" s="43" t="str">
        <f t="shared" si="5"/>
        <v/>
      </c>
      <c r="M43" s="41" t="str">
        <f t="shared" si="6"/>
        <v/>
      </c>
      <c r="N43" s="42" t="str">
        <f t="shared" si="6"/>
        <v/>
      </c>
      <c r="O43" s="43" t="str">
        <f t="shared" si="6"/>
        <v/>
      </c>
    </row>
    <row r="44" spans="1:18" x14ac:dyDescent="0.4">
      <c r="A44" s="7">
        <v>36</v>
      </c>
      <c r="B44" s="75"/>
      <c r="C44" s="76"/>
      <c r="D44" s="77"/>
      <c r="E44" s="47"/>
      <c r="F44" s="78"/>
      <c r="G44" s="20" t="str">
        <f t="shared" ref="G44:I58" si="8">IF(D44="","",G43+M44)</f>
        <v/>
      </c>
      <c r="H44" s="20" t="str">
        <f t="shared" si="7"/>
        <v/>
      </c>
      <c r="I44" s="20" t="str">
        <f t="shared" si="7"/>
        <v/>
      </c>
      <c r="J44" s="41" t="str">
        <f>IF(G43="","",G43*0.03)</f>
        <v/>
      </c>
      <c r="K44" s="42" t="str">
        <f t="shared" si="5"/>
        <v/>
      </c>
      <c r="L44" s="43" t="str">
        <f t="shared" si="5"/>
        <v/>
      </c>
      <c r="M44" s="41" t="str">
        <f>IF(D44="","",J44*D44)</f>
        <v/>
      </c>
      <c r="N44" s="42" t="str">
        <f t="shared" si="6"/>
        <v/>
      </c>
      <c r="O44" s="43" t="str">
        <f t="shared" si="6"/>
        <v/>
      </c>
    </row>
    <row r="45" spans="1:18" x14ac:dyDescent="0.4">
      <c r="A45" s="7">
        <v>37</v>
      </c>
      <c r="B45" s="75"/>
      <c r="C45" s="76"/>
      <c r="D45" s="77"/>
      <c r="E45" s="47"/>
      <c r="F45" s="78"/>
      <c r="G45" s="20" t="str">
        <f t="shared" si="8"/>
        <v/>
      </c>
      <c r="H45" s="20" t="str">
        <f t="shared" si="7"/>
        <v/>
      </c>
      <c r="I45" s="20" t="str">
        <f t="shared" si="7"/>
        <v/>
      </c>
      <c r="J45" s="41" t="str">
        <f t="shared" si="5"/>
        <v/>
      </c>
      <c r="K45" s="42" t="str">
        <f t="shared" si="5"/>
        <v/>
      </c>
      <c r="L45" s="43" t="str">
        <f t="shared" si="5"/>
        <v/>
      </c>
      <c r="M45" s="41" t="str">
        <f t="shared" si="6"/>
        <v/>
      </c>
      <c r="N45" s="42" t="str">
        <f t="shared" si="6"/>
        <v/>
      </c>
      <c r="O45" s="43" t="str">
        <f t="shared" si="6"/>
        <v/>
      </c>
    </row>
    <row r="46" spans="1:18" x14ac:dyDescent="0.4">
      <c r="A46" s="7">
        <v>38</v>
      </c>
      <c r="B46" s="75"/>
      <c r="C46" s="76"/>
      <c r="D46" s="77"/>
      <c r="E46" s="47"/>
      <c r="F46" s="78"/>
      <c r="G46" s="20" t="str">
        <f t="shared" si="8"/>
        <v/>
      </c>
      <c r="H46" s="20" t="str">
        <f t="shared" si="7"/>
        <v/>
      </c>
      <c r="I46" s="20" t="str">
        <f t="shared" si="7"/>
        <v/>
      </c>
      <c r="J46" s="41" t="str">
        <f t="shared" si="5"/>
        <v/>
      </c>
      <c r="K46" s="42" t="str">
        <f t="shared" si="5"/>
        <v/>
      </c>
      <c r="L46" s="43" t="str">
        <f t="shared" si="5"/>
        <v/>
      </c>
      <c r="M46" s="41" t="str">
        <f t="shared" si="6"/>
        <v/>
      </c>
      <c r="N46" s="42" t="str">
        <f t="shared" si="6"/>
        <v/>
      </c>
      <c r="O46" s="43" t="str">
        <f t="shared" si="6"/>
        <v/>
      </c>
    </row>
    <row r="47" spans="1:18" x14ac:dyDescent="0.4">
      <c r="A47" s="7">
        <v>39</v>
      </c>
      <c r="B47" s="75"/>
      <c r="C47" s="76"/>
      <c r="D47" s="77"/>
      <c r="E47" s="47"/>
      <c r="F47" s="78"/>
      <c r="G47" s="20" t="str">
        <f t="shared" si="8"/>
        <v/>
      </c>
      <c r="H47" s="20" t="str">
        <f t="shared" si="7"/>
        <v/>
      </c>
      <c r="I47" s="20" t="str">
        <f t="shared" si="7"/>
        <v/>
      </c>
      <c r="J47" s="41" t="str">
        <f t="shared" si="5"/>
        <v/>
      </c>
      <c r="K47" s="42" t="str">
        <f t="shared" si="5"/>
        <v/>
      </c>
      <c r="L47" s="43" t="str">
        <f t="shared" si="5"/>
        <v/>
      </c>
      <c r="M47" s="41" t="str">
        <f t="shared" si="6"/>
        <v/>
      </c>
      <c r="N47" s="42" t="str">
        <f t="shared" si="6"/>
        <v/>
      </c>
      <c r="O47" s="43" t="str">
        <f t="shared" si="6"/>
        <v/>
      </c>
    </row>
    <row r="48" spans="1:18" x14ac:dyDescent="0.4">
      <c r="A48" s="7">
        <v>40</v>
      </c>
      <c r="B48" s="75"/>
      <c r="C48" s="76"/>
      <c r="D48" s="77"/>
      <c r="E48" s="47"/>
      <c r="F48" s="78"/>
      <c r="G48" s="20" t="str">
        <f t="shared" si="8"/>
        <v/>
      </c>
      <c r="H48" s="20" t="str">
        <f t="shared" si="7"/>
        <v/>
      </c>
      <c r="I48" s="20" t="str">
        <f t="shared" si="7"/>
        <v/>
      </c>
      <c r="J48" s="41" t="str">
        <f t="shared" si="5"/>
        <v/>
      </c>
      <c r="K48" s="42" t="str">
        <f t="shared" si="5"/>
        <v/>
      </c>
      <c r="L48" s="43" t="str">
        <f t="shared" si="5"/>
        <v/>
      </c>
      <c r="M48" s="41" t="str">
        <f t="shared" si="6"/>
        <v/>
      </c>
      <c r="N48" s="42" t="str">
        <f t="shared" si="6"/>
        <v/>
      </c>
      <c r="O48" s="43" t="str">
        <f t="shared" si="6"/>
        <v/>
      </c>
    </row>
    <row r="49" spans="1:15" x14ac:dyDescent="0.4">
      <c r="A49" s="7">
        <v>41</v>
      </c>
      <c r="B49" s="75"/>
      <c r="C49" s="76"/>
      <c r="D49" s="77"/>
      <c r="E49" s="47"/>
      <c r="F49" s="78"/>
      <c r="G49" s="20" t="str">
        <f t="shared" si="8"/>
        <v/>
      </c>
      <c r="H49" s="20" t="str">
        <f t="shared" si="7"/>
        <v/>
      </c>
      <c r="I49" s="20" t="str">
        <f t="shared" si="7"/>
        <v/>
      </c>
      <c r="J49" s="41" t="str">
        <f t="shared" si="5"/>
        <v/>
      </c>
      <c r="K49" s="42" t="str">
        <f t="shared" si="5"/>
        <v/>
      </c>
      <c r="L49" s="43" t="str">
        <f t="shared" si="5"/>
        <v/>
      </c>
      <c r="M49" s="41" t="str">
        <f t="shared" si="6"/>
        <v/>
      </c>
      <c r="N49" s="42" t="str">
        <f t="shared" si="6"/>
        <v/>
      </c>
      <c r="O49" s="43" t="str">
        <f t="shared" si="6"/>
        <v/>
      </c>
    </row>
    <row r="50" spans="1:15" x14ac:dyDescent="0.4">
      <c r="A50" s="7">
        <v>42</v>
      </c>
      <c r="B50" s="75"/>
      <c r="C50" s="76"/>
      <c r="D50" s="77"/>
      <c r="E50" s="47"/>
      <c r="F50" s="78"/>
      <c r="G50" s="20" t="str">
        <f t="shared" si="8"/>
        <v/>
      </c>
      <c r="H50" s="20" t="str">
        <f t="shared" si="7"/>
        <v/>
      </c>
      <c r="I50" s="20" t="str">
        <f t="shared" si="7"/>
        <v/>
      </c>
      <c r="J50" s="41" t="str">
        <f t="shared" si="5"/>
        <v/>
      </c>
      <c r="K50" s="42" t="str">
        <f t="shared" si="5"/>
        <v/>
      </c>
      <c r="L50" s="43" t="str">
        <f t="shared" si="5"/>
        <v/>
      </c>
      <c r="M50" s="41" t="str">
        <f t="shared" si="6"/>
        <v/>
      </c>
      <c r="N50" s="42" t="str">
        <f t="shared" si="6"/>
        <v/>
      </c>
      <c r="O50" s="43" t="str">
        <f t="shared" si="6"/>
        <v/>
      </c>
    </row>
    <row r="51" spans="1:15" x14ac:dyDescent="0.4">
      <c r="A51" s="7">
        <v>43</v>
      </c>
      <c r="B51" s="75"/>
      <c r="C51" s="76"/>
      <c r="D51" s="77"/>
      <c r="E51" s="47"/>
      <c r="F51" s="78"/>
      <c r="G51" s="20" t="str">
        <f t="shared" si="8"/>
        <v/>
      </c>
      <c r="H51" s="20" t="str">
        <f t="shared" si="7"/>
        <v/>
      </c>
      <c r="I51" s="20" t="str">
        <f t="shared" si="7"/>
        <v/>
      </c>
      <c r="J51" s="41" t="str">
        <f t="shared" si="5"/>
        <v/>
      </c>
      <c r="K51" s="42" t="str">
        <f t="shared" si="5"/>
        <v/>
      </c>
      <c r="L51" s="43" t="str">
        <f t="shared" si="5"/>
        <v/>
      </c>
      <c r="M51" s="41" t="str">
        <f t="shared" si="6"/>
        <v/>
      </c>
      <c r="N51" s="42" t="str">
        <f t="shared" si="6"/>
        <v/>
      </c>
      <c r="O51" s="43" t="str">
        <f t="shared" si="6"/>
        <v/>
      </c>
    </row>
    <row r="52" spans="1:15" x14ac:dyDescent="0.4">
      <c r="A52" s="7">
        <v>44</v>
      </c>
      <c r="B52" s="75"/>
      <c r="C52" s="76"/>
      <c r="D52" s="77"/>
      <c r="E52" s="47"/>
      <c r="F52" s="78"/>
      <c r="G52" s="20" t="str">
        <f t="shared" si="8"/>
        <v/>
      </c>
      <c r="H52" s="20" t="str">
        <f t="shared" si="7"/>
        <v/>
      </c>
      <c r="I52" s="20" t="str">
        <f t="shared" si="7"/>
        <v/>
      </c>
      <c r="J52" s="41" t="str">
        <f t="shared" si="5"/>
        <v/>
      </c>
      <c r="K52" s="42" t="str">
        <f t="shared" si="5"/>
        <v/>
      </c>
      <c r="L52" s="43" t="str">
        <f t="shared" si="5"/>
        <v/>
      </c>
      <c r="M52" s="41" t="str">
        <f t="shared" si="6"/>
        <v/>
      </c>
      <c r="N52" s="42" t="str">
        <f t="shared" si="6"/>
        <v/>
      </c>
      <c r="O52" s="43" t="str">
        <f t="shared" si="6"/>
        <v/>
      </c>
    </row>
    <row r="53" spans="1:15" x14ac:dyDescent="0.4">
      <c r="A53" s="7">
        <v>45</v>
      </c>
      <c r="B53" s="75"/>
      <c r="C53" s="76"/>
      <c r="D53" s="77"/>
      <c r="E53" s="47"/>
      <c r="F53" s="78"/>
      <c r="G53" s="20" t="str">
        <f t="shared" si="8"/>
        <v/>
      </c>
      <c r="H53" s="20" t="str">
        <f t="shared" si="7"/>
        <v/>
      </c>
      <c r="I53" s="20" t="str">
        <f t="shared" si="7"/>
        <v/>
      </c>
      <c r="J53" s="41" t="str">
        <f t="shared" si="5"/>
        <v/>
      </c>
      <c r="K53" s="42" t="str">
        <f t="shared" si="5"/>
        <v/>
      </c>
      <c r="L53" s="43" t="str">
        <f t="shared" si="5"/>
        <v/>
      </c>
      <c r="M53" s="41" t="str">
        <f t="shared" si="6"/>
        <v/>
      </c>
      <c r="N53" s="42" t="str">
        <f t="shared" si="6"/>
        <v/>
      </c>
      <c r="O53" s="43" t="str">
        <f t="shared" si="6"/>
        <v/>
      </c>
    </row>
    <row r="54" spans="1:15" x14ac:dyDescent="0.4">
      <c r="A54" s="7">
        <v>46</v>
      </c>
      <c r="B54" s="75"/>
      <c r="C54" s="76"/>
      <c r="D54" s="77"/>
      <c r="E54" s="47"/>
      <c r="F54" s="78"/>
      <c r="G54" s="20" t="str">
        <f t="shared" si="8"/>
        <v/>
      </c>
      <c r="H54" s="20" t="str">
        <f t="shared" si="7"/>
        <v/>
      </c>
      <c r="I54" s="20" t="str">
        <f t="shared" si="7"/>
        <v/>
      </c>
      <c r="J54" s="41" t="str">
        <f t="shared" si="5"/>
        <v/>
      </c>
      <c r="K54" s="42" t="str">
        <f t="shared" si="5"/>
        <v/>
      </c>
      <c r="L54" s="43" t="str">
        <f t="shared" si="5"/>
        <v/>
      </c>
      <c r="M54" s="41" t="str">
        <f t="shared" si="6"/>
        <v/>
      </c>
      <c r="N54" s="42" t="str">
        <f t="shared" si="6"/>
        <v/>
      </c>
      <c r="O54" s="43" t="str">
        <f t="shared" si="6"/>
        <v/>
      </c>
    </row>
    <row r="55" spans="1:15" x14ac:dyDescent="0.4">
      <c r="A55" s="7">
        <v>47</v>
      </c>
      <c r="B55" s="75"/>
      <c r="C55" s="76"/>
      <c r="D55" s="77"/>
      <c r="E55" s="47"/>
      <c r="F55" s="78"/>
      <c r="G55" s="20" t="str">
        <f t="shared" si="8"/>
        <v/>
      </c>
      <c r="H55" s="20" t="str">
        <f t="shared" si="7"/>
        <v/>
      </c>
      <c r="I55" s="20" t="str">
        <f t="shared" si="7"/>
        <v/>
      </c>
      <c r="J55" s="41" t="str">
        <f t="shared" si="5"/>
        <v/>
      </c>
      <c r="K55" s="42" t="str">
        <f t="shared" si="5"/>
        <v/>
      </c>
      <c r="L55" s="43" t="str">
        <f t="shared" si="5"/>
        <v/>
      </c>
      <c r="M55" s="41" t="str">
        <f t="shared" si="6"/>
        <v/>
      </c>
      <c r="N55" s="42" t="str">
        <f t="shared" si="6"/>
        <v/>
      </c>
      <c r="O55" s="43" t="str">
        <f t="shared" si="6"/>
        <v/>
      </c>
    </row>
    <row r="56" spans="1:15" x14ac:dyDescent="0.4">
      <c r="A56" s="7">
        <v>48</v>
      </c>
      <c r="B56" s="75"/>
      <c r="C56" s="76"/>
      <c r="D56" s="77"/>
      <c r="E56" s="47"/>
      <c r="F56" s="78"/>
      <c r="G56" s="20" t="str">
        <f t="shared" si="8"/>
        <v/>
      </c>
      <c r="H56" s="20" t="str">
        <f t="shared" si="7"/>
        <v/>
      </c>
      <c r="I56" s="20" t="str">
        <f t="shared" si="7"/>
        <v/>
      </c>
      <c r="J56" s="41" t="str">
        <f t="shared" si="5"/>
        <v/>
      </c>
      <c r="K56" s="42" t="str">
        <f t="shared" si="5"/>
        <v/>
      </c>
      <c r="L56" s="43" t="str">
        <f t="shared" si="5"/>
        <v/>
      </c>
      <c r="M56" s="41" t="str">
        <f t="shared" si="6"/>
        <v/>
      </c>
      <c r="N56" s="42" t="str">
        <f t="shared" si="6"/>
        <v/>
      </c>
      <c r="O56" s="43" t="str">
        <f t="shared" si="6"/>
        <v/>
      </c>
    </row>
    <row r="57" spans="1:15" x14ac:dyDescent="0.4">
      <c r="A57" s="7">
        <v>49</v>
      </c>
      <c r="B57" s="75"/>
      <c r="C57" s="76"/>
      <c r="D57" s="77"/>
      <c r="E57" s="47"/>
      <c r="F57" s="78"/>
      <c r="G57" s="20" t="str">
        <f t="shared" si="8"/>
        <v/>
      </c>
      <c r="H57" s="20" t="str">
        <f t="shared" si="7"/>
        <v/>
      </c>
      <c r="I57" s="20" t="str">
        <f t="shared" si="7"/>
        <v/>
      </c>
      <c r="J57" s="41" t="str">
        <f t="shared" si="5"/>
        <v/>
      </c>
      <c r="K57" s="42" t="str">
        <f t="shared" si="5"/>
        <v/>
      </c>
      <c r="L57" s="43" t="str">
        <f t="shared" si="5"/>
        <v/>
      </c>
      <c r="M57" s="41" t="str">
        <f t="shared" si="6"/>
        <v/>
      </c>
      <c r="N57" s="42" t="str">
        <f t="shared" si="6"/>
        <v/>
      </c>
      <c r="O57" s="43" t="str">
        <f t="shared" si="6"/>
        <v/>
      </c>
    </row>
    <row r="58" spans="1:15" ht="19.5" thickBot="1" x14ac:dyDescent="0.45">
      <c r="A58" s="7">
        <v>50</v>
      </c>
      <c r="B58" s="79"/>
      <c r="C58" s="80"/>
      <c r="D58" s="81"/>
      <c r="E58" s="82"/>
      <c r="F58" s="83"/>
      <c r="G58" s="20" t="str">
        <f t="shared" si="8"/>
        <v/>
      </c>
      <c r="H58" s="20" t="str">
        <f t="shared" si="8"/>
        <v/>
      </c>
      <c r="I58" s="20" t="str">
        <f t="shared" si="8"/>
        <v/>
      </c>
      <c r="J58" s="41" t="str">
        <f t="shared" si="5"/>
        <v/>
      </c>
      <c r="K58" s="42" t="str">
        <f t="shared" si="5"/>
        <v/>
      </c>
      <c r="L58" s="43" t="str">
        <f t="shared" si="5"/>
        <v/>
      </c>
      <c r="M58" s="41" t="str">
        <f t="shared" si="6"/>
        <v/>
      </c>
      <c r="N58" s="42" t="str">
        <f t="shared" si="6"/>
        <v/>
      </c>
      <c r="O58" s="43" t="str">
        <f t="shared" si="6"/>
        <v/>
      </c>
    </row>
    <row r="59" spans="1:15" ht="19.5" thickBot="1" x14ac:dyDescent="0.45">
      <c r="A59" s="7"/>
      <c r="B59" s="84" t="s">
        <v>5</v>
      </c>
      <c r="C59" s="85"/>
      <c r="D59" s="5">
        <f>COUNTIF(D9:D58,0.618)</f>
        <v>15</v>
      </c>
      <c r="E59" s="5">
        <f>COUNTIF(E9:E58,1.27)</f>
        <v>13</v>
      </c>
      <c r="F59" s="6">
        <f>COUNTIF(F9:F58,1.5)</f>
        <v>13</v>
      </c>
      <c r="G59" s="53">
        <f>M59+G8</f>
        <v>126998.90041923946</v>
      </c>
      <c r="H59" s="54">
        <f>N59+H8</f>
        <v>146581.38079134602</v>
      </c>
      <c r="I59" s="55">
        <f>O59+I8</f>
        <v>159421.87507352038</v>
      </c>
      <c r="J59" s="51" t="s">
        <v>28</v>
      </c>
      <c r="K59" s="67">
        <f>B18-B9</f>
        <v>108</v>
      </c>
      <c r="L59" s="52" t="s">
        <v>29</v>
      </c>
      <c r="M59" s="63">
        <f>SUM(M9:M58)</f>
        <v>26998.900419239468</v>
      </c>
      <c r="N59" s="64">
        <f>SUM(N9:N58)</f>
        <v>46581.380791346033</v>
      </c>
      <c r="O59" s="65">
        <f>SUM(O9:O58)</f>
        <v>59421.875073520379</v>
      </c>
    </row>
    <row r="60" spans="1:15" ht="19.5" thickBot="1" x14ac:dyDescent="0.45">
      <c r="A60" s="7"/>
      <c r="B60" s="92" t="s">
        <v>6</v>
      </c>
      <c r="C60" s="93"/>
      <c r="D60" s="5">
        <f>COUNTIF(D9:D58,-1)</f>
        <v>1</v>
      </c>
      <c r="E60" s="5">
        <f>COUNTIF(E9:E58,-1)</f>
        <v>3</v>
      </c>
      <c r="F60" s="6">
        <f>COUNTIF(F9:F58,-1)</f>
        <v>3</v>
      </c>
      <c r="G60" s="86" t="s">
        <v>27</v>
      </c>
      <c r="H60" s="87"/>
      <c r="I60" s="88"/>
      <c r="J60" s="86" t="s">
        <v>30</v>
      </c>
      <c r="K60" s="87"/>
      <c r="L60" s="88"/>
      <c r="M60" s="7"/>
      <c r="N60" s="3"/>
      <c r="O60" s="4"/>
    </row>
    <row r="61" spans="1:15" ht="19.5" thickBot="1" x14ac:dyDescent="0.45">
      <c r="A61" s="7"/>
      <c r="B61" s="92" t="s">
        <v>31</v>
      </c>
      <c r="C61" s="93"/>
      <c r="D61" s="5">
        <f>COUNTIF(D9:D58,0)</f>
        <v>0</v>
      </c>
      <c r="E61" s="5">
        <f>COUNTIF(E9:E58,0)</f>
        <v>0</v>
      </c>
      <c r="F61" s="5">
        <f>COUNTIF(F9:F58,0)</f>
        <v>0</v>
      </c>
      <c r="G61" s="59">
        <f>G59/G8</f>
        <v>1.2699890041923947</v>
      </c>
      <c r="H61" s="60">
        <f t="shared" ref="H61" si="9">H59/H8</f>
        <v>1.4658138079134602</v>
      </c>
      <c r="I61" s="61">
        <f>I59/I8</f>
        <v>1.5942187507352037</v>
      </c>
      <c r="J61" s="49">
        <f>(G61-100%)*30/K59</f>
        <v>7.4996945608998528E-2</v>
      </c>
      <c r="K61" s="49">
        <f>(H61-100%)*30/K59</f>
        <v>0.12939272442040559</v>
      </c>
      <c r="L61" s="50">
        <f>(I61-100%)*30/K59</f>
        <v>0.16506076409311213</v>
      </c>
      <c r="M61" s="8"/>
      <c r="N61" s="2"/>
      <c r="O61" s="9"/>
    </row>
    <row r="62" spans="1:15" ht="19.5" thickBot="1" x14ac:dyDescent="0.45">
      <c r="A62" s="3"/>
      <c r="B62" s="86" t="s">
        <v>4</v>
      </c>
      <c r="C62" s="87"/>
      <c r="D62" s="62">
        <f t="shared" ref="D62:E62" si="10">D59/(D59+D60+D61)</f>
        <v>0.9375</v>
      </c>
      <c r="E62" s="57">
        <f t="shared" si="10"/>
        <v>0.8125</v>
      </c>
      <c r="F62" s="58">
        <f>F59/(F59+F60+F61)</f>
        <v>0.8125</v>
      </c>
    </row>
    <row r="64" spans="1:15" x14ac:dyDescent="0.4">
      <c r="D64" s="56"/>
      <c r="E64" s="56"/>
      <c r="F64" s="56"/>
    </row>
  </sheetData>
  <mergeCells count="11">
    <mergeCell ref="B60:C60"/>
    <mergeCell ref="G60:I60"/>
    <mergeCell ref="J60:L60"/>
    <mergeCell ref="B61:C61"/>
    <mergeCell ref="B62:C62"/>
    <mergeCell ref="B59:C59"/>
    <mergeCell ref="G6:I6"/>
    <mergeCell ref="J6:L6"/>
    <mergeCell ref="M6:O6"/>
    <mergeCell ref="J8:L8"/>
    <mergeCell ref="M8:O8"/>
  </mergeCells>
  <phoneticPr fontId="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1D013-AA00-44BC-A20C-A5890A5EB7C5}">
  <dimension ref="A2:B2007"/>
  <sheetViews>
    <sheetView zoomScale="85" zoomScaleNormal="85" workbookViewId="0">
      <selection activeCell="A3" sqref="A3"/>
    </sheetView>
  </sheetViews>
  <sheetFormatPr defaultRowHeight="18.75" x14ac:dyDescent="0.4"/>
  <cols>
    <col min="1" max="1" width="6.875" style="66" bestFit="1" customWidth="1"/>
  </cols>
  <sheetData>
    <row r="2" spans="1:1" x14ac:dyDescent="0.4">
      <c r="A2" s="66" t="s">
        <v>32</v>
      </c>
    </row>
    <row r="3" spans="1:1" x14ac:dyDescent="0.4">
      <c r="A3" s="66" t="s">
        <v>100</v>
      </c>
    </row>
    <row r="43" spans="1:1" x14ac:dyDescent="0.4">
      <c r="A43" s="66" t="s">
        <v>34</v>
      </c>
    </row>
    <row r="44" spans="1:1" x14ac:dyDescent="0.4">
      <c r="A44" s="66" t="s">
        <v>101</v>
      </c>
    </row>
    <row r="83" spans="1:1" x14ac:dyDescent="0.4">
      <c r="A83" s="66" t="s">
        <v>103</v>
      </c>
    </row>
    <row r="84" spans="1:1" x14ac:dyDescent="0.4">
      <c r="A84" s="66" t="s">
        <v>104</v>
      </c>
    </row>
    <row r="123" spans="1:1" x14ac:dyDescent="0.4">
      <c r="A123" s="66" t="s">
        <v>107</v>
      </c>
    </row>
    <row r="124" spans="1:1" x14ac:dyDescent="0.4">
      <c r="A124" s="66" t="s">
        <v>108</v>
      </c>
    </row>
    <row r="163" spans="1:2" x14ac:dyDescent="0.4">
      <c r="A163" s="66" t="s">
        <v>109</v>
      </c>
      <c r="B163" s="1"/>
    </row>
    <row r="164" spans="1:2" x14ac:dyDescent="0.4">
      <c r="A164" s="66" t="s">
        <v>115</v>
      </c>
    </row>
    <row r="203" spans="1:1" x14ac:dyDescent="0.4">
      <c r="A203" s="66" t="s">
        <v>37</v>
      </c>
    </row>
    <row r="204" spans="1:1" x14ac:dyDescent="0.4">
      <c r="A204" s="66" t="s">
        <v>117</v>
      </c>
    </row>
    <row r="243" spans="1:1" x14ac:dyDescent="0.4">
      <c r="A243" s="66" t="s">
        <v>116</v>
      </c>
    </row>
    <row r="244" spans="1:1" x14ac:dyDescent="0.4">
      <c r="A244" s="66" t="s">
        <v>118</v>
      </c>
    </row>
    <row r="283" spans="1:1" x14ac:dyDescent="0.4">
      <c r="A283" s="66" t="s">
        <v>41</v>
      </c>
    </row>
    <row r="284" spans="1:1" x14ac:dyDescent="0.4">
      <c r="A284" s="66" t="s">
        <v>119</v>
      </c>
    </row>
    <row r="323" spans="1:1" x14ac:dyDescent="0.4">
      <c r="A323" s="66" t="s">
        <v>35</v>
      </c>
    </row>
    <row r="363" spans="1:1" x14ac:dyDescent="0.4">
      <c r="A363" s="66" t="s">
        <v>36</v>
      </c>
    </row>
    <row r="403" spans="1:1" x14ac:dyDescent="0.4">
      <c r="A403" s="66" t="s">
        <v>37</v>
      </c>
    </row>
    <row r="443" spans="1:1" x14ac:dyDescent="0.4">
      <c r="A443" s="69" t="s">
        <v>38</v>
      </c>
    </row>
    <row r="483" spans="1:1" x14ac:dyDescent="0.4">
      <c r="A483" s="66" t="s">
        <v>39</v>
      </c>
    </row>
    <row r="523" spans="1:1" x14ac:dyDescent="0.4">
      <c r="A523" s="66" t="s">
        <v>40</v>
      </c>
    </row>
    <row r="563" spans="1:1" x14ac:dyDescent="0.4">
      <c r="A563" s="66" t="s">
        <v>41</v>
      </c>
    </row>
    <row r="603" spans="1:1" x14ac:dyDescent="0.4">
      <c r="A603" s="66" t="s">
        <v>42</v>
      </c>
    </row>
    <row r="643" spans="1:1" x14ac:dyDescent="0.4">
      <c r="A643" s="66" t="s">
        <v>43</v>
      </c>
    </row>
    <row r="683" spans="1:1" x14ac:dyDescent="0.4">
      <c r="A683" s="66" t="s">
        <v>44</v>
      </c>
    </row>
    <row r="723" spans="1:1" x14ac:dyDescent="0.4">
      <c r="A723" s="66" t="s">
        <v>45</v>
      </c>
    </row>
    <row r="763" spans="1:1" x14ac:dyDescent="0.4">
      <c r="A763" s="66" t="s">
        <v>46</v>
      </c>
    </row>
    <row r="803" spans="1:1" x14ac:dyDescent="0.4">
      <c r="A803" s="66" t="s">
        <v>47</v>
      </c>
    </row>
    <row r="843" spans="1:1" x14ac:dyDescent="0.4">
      <c r="A843" s="66" t="s">
        <v>48</v>
      </c>
    </row>
    <row r="883" spans="1:1" x14ac:dyDescent="0.4">
      <c r="A883" s="66" t="s">
        <v>49</v>
      </c>
    </row>
    <row r="923" spans="1:1" x14ac:dyDescent="0.4">
      <c r="A923" s="66" t="s">
        <v>50</v>
      </c>
    </row>
    <row r="963" spans="1:1" x14ac:dyDescent="0.4">
      <c r="A963" s="66" t="s">
        <v>51</v>
      </c>
    </row>
    <row r="1003" spans="1:1" x14ac:dyDescent="0.4">
      <c r="A1003" s="66" t="s">
        <v>52</v>
      </c>
    </row>
    <row r="1043" spans="1:1" x14ac:dyDescent="0.4">
      <c r="A1043" s="66" t="s">
        <v>53</v>
      </c>
    </row>
    <row r="1083" spans="1:1" x14ac:dyDescent="0.4">
      <c r="A1083" s="66" t="s">
        <v>54</v>
      </c>
    </row>
    <row r="1123" spans="1:1" x14ac:dyDescent="0.4">
      <c r="A1123" s="66" t="s">
        <v>55</v>
      </c>
    </row>
    <row r="1163" spans="1:1" x14ac:dyDescent="0.4">
      <c r="A1163" s="66" t="s">
        <v>56</v>
      </c>
    </row>
    <row r="1203" spans="1:1" x14ac:dyDescent="0.4">
      <c r="A1203" s="66" t="s">
        <v>57</v>
      </c>
    </row>
    <row r="1243" spans="1:1" x14ac:dyDescent="0.4">
      <c r="A1243" s="66" t="s">
        <v>58</v>
      </c>
    </row>
    <row r="1283" spans="1:1" x14ac:dyDescent="0.4">
      <c r="A1283" s="66" t="s">
        <v>59</v>
      </c>
    </row>
    <row r="1323" spans="1:1" x14ac:dyDescent="0.4">
      <c r="A1323" s="66" t="s">
        <v>60</v>
      </c>
    </row>
    <row r="1363" spans="1:1" x14ac:dyDescent="0.4">
      <c r="A1363" s="66" t="s">
        <v>61</v>
      </c>
    </row>
    <row r="1406" spans="1:1" x14ac:dyDescent="0.4">
      <c r="A1406" s="66" t="s">
        <v>62</v>
      </c>
    </row>
    <row r="1449" spans="1:1" x14ac:dyDescent="0.4">
      <c r="A1449" s="66" t="s">
        <v>63</v>
      </c>
    </row>
    <row r="1492" spans="1:1" x14ac:dyDescent="0.4">
      <c r="A1492" s="66" t="s">
        <v>64</v>
      </c>
    </row>
    <row r="1535" spans="1:1" x14ac:dyDescent="0.4">
      <c r="A1535" s="66" t="s">
        <v>65</v>
      </c>
    </row>
    <row r="1578" spans="1:1" x14ac:dyDescent="0.4">
      <c r="A1578" s="66" t="s">
        <v>66</v>
      </c>
    </row>
    <row r="1621" spans="1:1" x14ac:dyDescent="0.4">
      <c r="A1621" s="66" t="s">
        <v>67</v>
      </c>
    </row>
    <row r="1664" spans="1:1" x14ac:dyDescent="0.4">
      <c r="A1664" s="66" t="s">
        <v>68</v>
      </c>
    </row>
    <row r="1707" spans="1:1" x14ac:dyDescent="0.4">
      <c r="A1707" s="66" t="s">
        <v>69</v>
      </c>
    </row>
    <row r="1750" spans="1:1" x14ac:dyDescent="0.4">
      <c r="A1750" s="66" t="s">
        <v>70</v>
      </c>
    </row>
    <row r="1793" spans="1:1" x14ac:dyDescent="0.4">
      <c r="A1793" s="66" t="s">
        <v>71</v>
      </c>
    </row>
    <row r="1836" spans="1:1" x14ac:dyDescent="0.4">
      <c r="A1836" s="66" t="s">
        <v>72</v>
      </c>
    </row>
    <row r="1879" spans="1:1" x14ac:dyDescent="0.4">
      <c r="A1879" s="66" t="s">
        <v>73</v>
      </c>
    </row>
    <row r="1921" spans="1:1" x14ac:dyDescent="0.4">
      <c r="A1921" s="66" t="s">
        <v>74</v>
      </c>
    </row>
    <row r="1964" spans="1:1" x14ac:dyDescent="0.4">
      <c r="A1964" s="66" t="s">
        <v>75</v>
      </c>
    </row>
    <row r="2007" spans="1:1" x14ac:dyDescent="0.4">
      <c r="A2007" s="66" t="s">
        <v>76</v>
      </c>
    </row>
  </sheetData>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9F950-3AFC-4288-912A-27E05220E622}">
  <dimension ref="A1:J39"/>
  <sheetViews>
    <sheetView zoomScale="145" zoomScaleSheetLayoutView="100" workbookViewId="0">
      <selection activeCell="L34" sqref="L34"/>
    </sheetView>
  </sheetViews>
  <sheetFormatPr defaultColWidth="8.125" defaultRowHeight="13.5" x14ac:dyDescent="0.4"/>
  <cols>
    <col min="1" max="16384" width="8.125" style="46"/>
  </cols>
  <sheetData>
    <row r="1" spans="1:10" x14ac:dyDescent="0.4">
      <c r="A1" s="46" t="s">
        <v>81</v>
      </c>
    </row>
    <row r="2" spans="1:10" ht="13.5" customHeight="1" x14ac:dyDescent="0.4">
      <c r="A2" s="96" t="s">
        <v>121</v>
      </c>
      <c r="B2" s="96"/>
      <c r="C2" s="96"/>
      <c r="D2" s="96"/>
      <c r="E2" s="96"/>
      <c r="F2" s="96"/>
      <c r="G2" s="96"/>
      <c r="H2" s="96"/>
      <c r="I2" s="96"/>
      <c r="J2" s="96"/>
    </row>
    <row r="3" spans="1:10" x14ac:dyDescent="0.4">
      <c r="A3" s="96"/>
      <c r="B3" s="96"/>
      <c r="C3" s="96"/>
      <c r="D3" s="96"/>
      <c r="E3" s="96"/>
      <c r="F3" s="96"/>
      <c r="G3" s="96"/>
      <c r="H3" s="96"/>
      <c r="I3" s="96"/>
      <c r="J3" s="96"/>
    </row>
    <row r="4" spans="1:10" x14ac:dyDescent="0.4">
      <c r="A4" s="96"/>
      <c r="B4" s="96"/>
      <c r="C4" s="96"/>
      <c r="D4" s="96"/>
      <c r="E4" s="96"/>
      <c r="F4" s="96"/>
      <c r="G4" s="96"/>
      <c r="H4" s="96"/>
      <c r="I4" s="96"/>
      <c r="J4" s="96"/>
    </row>
    <row r="5" spans="1:10" x14ac:dyDescent="0.4">
      <c r="A5" s="96"/>
      <c r="B5" s="96"/>
      <c r="C5" s="96"/>
      <c r="D5" s="96"/>
      <c r="E5" s="96"/>
      <c r="F5" s="96"/>
      <c r="G5" s="96"/>
      <c r="H5" s="96"/>
      <c r="I5" s="96"/>
      <c r="J5" s="96"/>
    </row>
    <row r="6" spans="1:10" x14ac:dyDescent="0.4">
      <c r="A6" s="96"/>
      <c r="B6" s="96"/>
      <c r="C6" s="96"/>
      <c r="D6" s="96"/>
      <c r="E6" s="96"/>
      <c r="F6" s="96"/>
      <c r="G6" s="96"/>
      <c r="H6" s="96"/>
      <c r="I6" s="96"/>
      <c r="J6" s="96"/>
    </row>
    <row r="7" spans="1:10" x14ac:dyDescent="0.4">
      <c r="A7" s="96"/>
      <c r="B7" s="96"/>
      <c r="C7" s="96"/>
      <c r="D7" s="96"/>
      <c r="E7" s="96"/>
      <c r="F7" s="96"/>
      <c r="G7" s="96"/>
      <c r="H7" s="96"/>
      <c r="I7" s="96"/>
      <c r="J7" s="96"/>
    </row>
    <row r="8" spans="1:10" x14ac:dyDescent="0.4">
      <c r="A8" s="96"/>
      <c r="B8" s="96"/>
      <c r="C8" s="96"/>
      <c r="D8" s="96"/>
      <c r="E8" s="96"/>
      <c r="F8" s="96"/>
      <c r="G8" s="96"/>
      <c r="H8" s="96"/>
      <c r="I8" s="96"/>
      <c r="J8" s="96"/>
    </row>
    <row r="9" spans="1:10" x14ac:dyDescent="0.4">
      <c r="A9" s="96"/>
      <c r="B9" s="96"/>
      <c r="C9" s="96"/>
      <c r="D9" s="96"/>
      <c r="E9" s="96"/>
      <c r="F9" s="96"/>
      <c r="G9" s="96"/>
      <c r="H9" s="96"/>
      <c r="I9" s="96"/>
      <c r="J9" s="96"/>
    </row>
    <row r="10" spans="1:10" x14ac:dyDescent="0.4">
      <c r="A10" s="96"/>
      <c r="B10" s="96"/>
      <c r="C10" s="96"/>
      <c r="D10" s="96"/>
      <c r="E10" s="96"/>
      <c r="F10" s="96"/>
      <c r="G10" s="96"/>
      <c r="H10" s="96"/>
      <c r="I10" s="96"/>
      <c r="J10" s="96"/>
    </row>
    <row r="11" spans="1:10" x14ac:dyDescent="0.4">
      <c r="A11" s="96"/>
      <c r="B11" s="96"/>
      <c r="C11" s="96"/>
      <c r="D11" s="96"/>
      <c r="E11" s="96"/>
      <c r="F11" s="96"/>
      <c r="G11" s="96"/>
      <c r="H11" s="96"/>
      <c r="I11" s="96"/>
      <c r="J11" s="96"/>
    </row>
    <row r="12" spans="1:10" x14ac:dyDescent="0.4">
      <c r="A12" s="96"/>
      <c r="B12" s="96"/>
      <c r="C12" s="96"/>
      <c r="D12" s="96"/>
      <c r="E12" s="96"/>
      <c r="F12" s="96"/>
      <c r="G12" s="96"/>
      <c r="H12" s="96"/>
      <c r="I12" s="96"/>
      <c r="J12" s="96"/>
    </row>
    <row r="13" spans="1:10" x14ac:dyDescent="0.4">
      <c r="A13" s="96"/>
      <c r="B13" s="96"/>
      <c r="C13" s="96"/>
      <c r="D13" s="96"/>
      <c r="E13" s="96"/>
      <c r="F13" s="96"/>
      <c r="G13" s="96"/>
      <c r="H13" s="96"/>
      <c r="I13" s="96"/>
      <c r="J13" s="96"/>
    </row>
    <row r="15" spans="1:10" x14ac:dyDescent="0.4">
      <c r="A15" s="46" t="s">
        <v>24</v>
      </c>
    </row>
    <row r="16" spans="1:10" x14ac:dyDescent="0.4">
      <c r="A16" s="94" t="s">
        <v>122</v>
      </c>
      <c r="B16" s="95"/>
      <c r="C16" s="95"/>
      <c r="D16" s="95"/>
      <c r="E16" s="95"/>
      <c r="F16" s="95"/>
      <c r="G16" s="95"/>
      <c r="H16" s="95"/>
      <c r="I16" s="95"/>
      <c r="J16" s="95"/>
    </row>
    <row r="17" spans="1:10" x14ac:dyDescent="0.4">
      <c r="A17" s="95"/>
      <c r="B17" s="95"/>
      <c r="C17" s="95"/>
      <c r="D17" s="95"/>
      <c r="E17" s="95"/>
      <c r="F17" s="95"/>
      <c r="G17" s="95"/>
      <c r="H17" s="95"/>
      <c r="I17" s="95"/>
      <c r="J17" s="95"/>
    </row>
    <row r="18" spans="1:10" x14ac:dyDescent="0.4">
      <c r="A18" s="95"/>
      <c r="B18" s="95"/>
      <c r="C18" s="95"/>
      <c r="D18" s="95"/>
      <c r="E18" s="95"/>
      <c r="F18" s="95"/>
      <c r="G18" s="95"/>
      <c r="H18" s="95"/>
      <c r="I18" s="95"/>
      <c r="J18" s="95"/>
    </row>
    <row r="19" spans="1:10" x14ac:dyDescent="0.4">
      <c r="A19" s="95"/>
      <c r="B19" s="95"/>
      <c r="C19" s="95"/>
      <c r="D19" s="95"/>
      <c r="E19" s="95"/>
      <c r="F19" s="95"/>
      <c r="G19" s="95"/>
      <c r="H19" s="95"/>
      <c r="I19" s="95"/>
      <c r="J19" s="95"/>
    </row>
    <row r="20" spans="1:10" x14ac:dyDescent="0.4">
      <c r="A20" s="95"/>
      <c r="B20" s="95"/>
      <c r="C20" s="95"/>
      <c r="D20" s="95"/>
      <c r="E20" s="95"/>
      <c r="F20" s="95"/>
      <c r="G20" s="95"/>
      <c r="H20" s="95"/>
      <c r="I20" s="95"/>
      <c r="J20" s="95"/>
    </row>
    <row r="21" spans="1:10" x14ac:dyDescent="0.4">
      <c r="A21" s="95"/>
      <c r="B21" s="95"/>
      <c r="C21" s="95"/>
      <c r="D21" s="95"/>
      <c r="E21" s="95"/>
      <c r="F21" s="95"/>
      <c r="G21" s="95"/>
      <c r="H21" s="95"/>
      <c r="I21" s="95"/>
      <c r="J21" s="95"/>
    </row>
    <row r="22" spans="1:10" x14ac:dyDescent="0.4">
      <c r="A22" s="95"/>
      <c r="B22" s="95"/>
      <c r="C22" s="95"/>
      <c r="D22" s="95"/>
      <c r="E22" s="95"/>
      <c r="F22" s="95"/>
      <c r="G22" s="95"/>
      <c r="H22" s="95"/>
      <c r="I22" s="95"/>
      <c r="J22" s="95"/>
    </row>
    <row r="23" spans="1:10" x14ac:dyDescent="0.4">
      <c r="A23" s="95"/>
      <c r="B23" s="95"/>
      <c r="C23" s="95"/>
      <c r="D23" s="95"/>
      <c r="E23" s="95"/>
      <c r="F23" s="95"/>
      <c r="G23" s="95"/>
      <c r="H23" s="95"/>
      <c r="I23" s="95"/>
      <c r="J23" s="95"/>
    </row>
    <row r="25" spans="1:10" x14ac:dyDescent="0.4">
      <c r="A25" s="46" t="s">
        <v>25</v>
      </c>
    </row>
    <row r="26" spans="1:10" s="68" customFormat="1" ht="13.5" customHeight="1" x14ac:dyDescent="0.4">
      <c r="A26" s="96" t="s">
        <v>98</v>
      </c>
      <c r="B26" s="96"/>
      <c r="C26" s="96"/>
      <c r="D26" s="96"/>
      <c r="E26" s="96"/>
      <c r="F26" s="96"/>
      <c r="G26" s="96"/>
      <c r="H26" s="96"/>
      <c r="I26" s="96"/>
      <c r="J26" s="96"/>
    </row>
    <row r="27" spans="1:10" s="68" customFormat="1" ht="13.5" customHeight="1" x14ac:dyDescent="0.4">
      <c r="A27" s="96"/>
      <c r="B27" s="96"/>
      <c r="C27" s="96"/>
      <c r="D27" s="96"/>
      <c r="E27" s="96"/>
      <c r="F27" s="96"/>
      <c r="G27" s="96"/>
      <c r="H27" s="96"/>
      <c r="I27" s="96"/>
      <c r="J27" s="96"/>
    </row>
    <row r="28" spans="1:10" s="68" customFormat="1" ht="13.5" customHeight="1" x14ac:dyDescent="0.4">
      <c r="A28" s="96"/>
      <c r="B28" s="96"/>
      <c r="C28" s="96"/>
      <c r="D28" s="96"/>
      <c r="E28" s="96"/>
      <c r="F28" s="96"/>
      <c r="G28" s="96"/>
      <c r="H28" s="96"/>
      <c r="I28" s="96"/>
      <c r="J28" s="96"/>
    </row>
    <row r="29" spans="1:10" s="68" customFormat="1" ht="13.5" customHeight="1" x14ac:dyDescent="0.4">
      <c r="A29" s="96"/>
      <c r="B29" s="96"/>
      <c r="C29" s="96"/>
      <c r="D29" s="96"/>
      <c r="E29" s="96"/>
      <c r="F29" s="96"/>
      <c r="G29" s="96"/>
      <c r="H29" s="96"/>
      <c r="I29" s="96"/>
      <c r="J29" s="96"/>
    </row>
    <row r="30" spans="1:10" s="68" customFormat="1" ht="13.5" customHeight="1" x14ac:dyDescent="0.4">
      <c r="A30" s="96"/>
      <c r="B30" s="96"/>
      <c r="C30" s="96"/>
      <c r="D30" s="96"/>
      <c r="E30" s="96"/>
      <c r="F30" s="96"/>
      <c r="G30" s="96"/>
      <c r="H30" s="96"/>
      <c r="I30" s="96"/>
      <c r="J30" s="96"/>
    </row>
    <row r="31" spans="1:10" s="68" customFormat="1" ht="13.5" customHeight="1" x14ac:dyDescent="0.4">
      <c r="A31" s="96"/>
      <c r="B31" s="96"/>
      <c r="C31" s="96"/>
      <c r="D31" s="96"/>
      <c r="E31" s="96"/>
      <c r="F31" s="96"/>
      <c r="G31" s="96"/>
      <c r="H31" s="96"/>
      <c r="I31" s="96"/>
      <c r="J31" s="96"/>
    </row>
    <row r="32" spans="1:10" s="68" customFormat="1" ht="13.5" customHeight="1" x14ac:dyDescent="0.4">
      <c r="A32" s="96"/>
      <c r="B32" s="96"/>
      <c r="C32" s="96"/>
      <c r="D32" s="96"/>
      <c r="E32" s="96"/>
      <c r="F32" s="96"/>
      <c r="G32" s="96"/>
      <c r="H32" s="96"/>
      <c r="I32" s="96"/>
      <c r="J32" s="96"/>
    </row>
    <row r="33" spans="1:10" s="68" customFormat="1" ht="13.5" customHeight="1" x14ac:dyDescent="0.4">
      <c r="A33" s="96"/>
      <c r="B33" s="96"/>
      <c r="C33" s="96"/>
      <c r="D33" s="96"/>
      <c r="E33" s="96"/>
      <c r="F33" s="96"/>
      <c r="G33" s="96"/>
      <c r="H33" s="96"/>
      <c r="I33" s="96"/>
      <c r="J33" s="96"/>
    </row>
    <row r="34" spans="1:10" s="68" customFormat="1" ht="13.5" customHeight="1" x14ac:dyDescent="0.4">
      <c r="A34" s="96"/>
      <c r="B34" s="96"/>
      <c r="C34" s="96"/>
      <c r="D34" s="96"/>
      <c r="E34" s="96"/>
      <c r="F34" s="96"/>
      <c r="G34" s="96"/>
      <c r="H34" s="96"/>
      <c r="I34" s="96"/>
      <c r="J34" s="96"/>
    </row>
    <row r="35" spans="1:10" s="68" customFormat="1" ht="13.5" customHeight="1" x14ac:dyDescent="0.4">
      <c r="A35" s="96"/>
      <c r="B35" s="96"/>
      <c r="C35" s="96"/>
      <c r="D35" s="96"/>
      <c r="E35" s="96"/>
      <c r="F35" s="96"/>
      <c r="G35" s="96"/>
      <c r="H35" s="96"/>
      <c r="I35" s="96"/>
      <c r="J35" s="96"/>
    </row>
    <row r="36" spans="1:10" s="68" customFormat="1" ht="13.5" customHeight="1" x14ac:dyDescent="0.4">
      <c r="A36" s="96"/>
      <c r="B36" s="96"/>
      <c r="C36" s="96"/>
      <c r="D36" s="96"/>
      <c r="E36" s="96"/>
      <c r="F36" s="96"/>
      <c r="G36" s="96"/>
      <c r="H36" s="96"/>
      <c r="I36" s="96"/>
      <c r="J36" s="96"/>
    </row>
    <row r="37" spans="1:10" s="68" customFormat="1" ht="13.5" customHeight="1" x14ac:dyDescent="0.4">
      <c r="A37" s="96"/>
      <c r="B37" s="96"/>
      <c r="C37" s="96"/>
      <c r="D37" s="96"/>
      <c r="E37" s="96"/>
      <c r="F37" s="96"/>
      <c r="G37" s="96"/>
      <c r="H37" s="96"/>
      <c r="I37" s="96"/>
      <c r="J37" s="96"/>
    </row>
    <row r="38" spans="1:10" s="68" customFormat="1" ht="13.5" customHeight="1" x14ac:dyDescent="0.4">
      <c r="A38" s="96"/>
      <c r="B38" s="96"/>
      <c r="C38" s="96"/>
      <c r="D38" s="96"/>
      <c r="E38" s="96"/>
      <c r="F38" s="96"/>
      <c r="G38" s="96"/>
      <c r="H38" s="96"/>
      <c r="I38" s="96"/>
      <c r="J38" s="96"/>
    </row>
    <row r="39" spans="1:10" x14ac:dyDescent="0.4">
      <c r="A39" s="96"/>
      <c r="B39" s="96"/>
      <c r="C39" s="96"/>
      <c r="D39" s="96"/>
      <c r="E39" s="96"/>
      <c r="F39" s="96"/>
      <c r="G39" s="96"/>
      <c r="H39" s="96"/>
      <c r="I39" s="96"/>
      <c r="J39" s="96"/>
    </row>
  </sheetData>
  <mergeCells count="3">
    <mergeCell ref="A16:J23"/>
    <mergeCell ref="A26:J39"/>
    <mergeCell ref="A2:J13"/>
  </mergeCells>
  <phoneticPr fontId="1"/>
  <pageMargins left="0.75" right="0.75" top="1" bottom="1" header="0.51111111111111107" footer="0.51111111111111107"/>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2"/>
  <sheetViews>
    <sheetView zoomScale="80" zoomScaleNormal="80" workbookViewId="0">
      <selection activeCell="H12" sqref="H12"/>
    </sheetView>
  </sheetViews>
  <sheetFormatPr defaultRowHeight="18.75" x14ac:dyDescent="0.4"/>
  <cols>
    <col min="1" max="1" width="14" customWidth="1"/>
    <col min="2" max="2" width="13.25" customWidth="1"/>
    <col min="4" max="4" width="14.75" customWidth="1"/>
    <col min="6" max="6" width="14.25" customWidth="1"/>
    <col min="8" max="8" width="15.625" customWidth="1"/>
  </cols>
  <sheetData>
    <row r="1" spans="1:8" x14ac:dyDescent="0.4">
      <c r="A1" s="27" t="s">
        <v>13</v>
      </c>
      <c r="B1" s="28"/>
      <c r="C1" s="29"/>
      <c r="D1" s="30"/>
      <c r="E1" s="29"/>
      <c r="F1" s="30"/>
      <c r="G1" s="29"/>
      <c r="H1" s="30"/>
    </row>
    <row r="2" spans="1:8" x14ac:dyDescent="0.4">
      <c r="A2" s="31"/>
      <c r="B2" s="29"/>
      <c r="C2" s="29"/>
      <c r="D2" s="30"/>
      <c r="E2" s="29"/>
      <c r="F2" s="30"/>
      <c r="G2" s="29"/>
      <c r="H2" s="30"/>
    </row>
    <row r="3" spans="1:8" x14ac:dyDescent="0.4">
      <c r="A3" s="32" t="s">
        <v>14</v>
      </c>
      <c r="B3" s="32" t="s">
        <v>15</v>
      </c>
      <c r="C3" s="32" t="s">
        <v>16</v>
      </c>
      <c r="D3" s="33" t="s">
        <v>17</v>
      </c>
      <c r="E3" s="32" t="s">
        <v>18</v>
      </c>
      <c r="F3" s="33" t="s">
        <v>17</v>
      </c>
      <c r="G3" s="32" t="s">
        <v>19</v>
      </c>
      <c r="H3" s="33" t="s">
        <v>17</v>
      </c>
    </row>
    <row r="4" spans="1:8" x14ac:dyDescent="0.4">
      <c r="A4" s="34" t="s">
        <v>20</v>
      </c>
      <c r="B4" s="34" t="s">
        <v>33</v>
      </c>
      <c r="C4" s="34" t="s">
        <v>78</v>
      </c>
      <c r="D4" s="35" t="s">
        <v>77</v>
      </c>
      <c r="E4" s="34" t="s">
        <v>78</v>
      </c>
      <c r="F4" s="35" t="s">
        <v>77</v>
      </c>
      <c r="G4" s="34" t="s">
        <v>78</v>
      </c>
      <c r="H4" s="35" t="s">
        <v>79</v>
      </c>
    </row>
    <row r="5" spans="1:8" x14ac:dyDescent="0.4">
      <c r="A5" s="34" t="s">
        <v>20</v>
      </c>
      <c r="B5" s="34" t="s">
        <v>82</v>
      </c>
      <c r="C5" s="34" t="s">
        <v>78</v>
      </c>
      <c r="D5" s="35" t="s">
        <v>83</v>
      </c>
      <c r="E5" s="34" t="s">
        <v>78</v>
      </c>
      <c r="F5" s="36" t="s">
        <v>83</v>
      </c>
      <c r="G5" s="34" t="s">
        <v>78</v>
      </c>
      <c r="H5" s="36" t="s">
        <v>84</v>
      </c>
    </row>
    <row r="6" spans="1:8" x14ac:dyDescent="0.4">
      <c r="A6" s="34" t="s">
        <v>20</v>
      </c>
      <c r="B6" s="34" t="s">
        <v>85</v>
      </c>
      <c r="C6" s="34" t="s">
        <v>78</v>
      </c>
      <c r="D6" s="36" t="s">
        <v>86</v>
      </c>
      <c r="E6" s="34" t="s">
        <v>78</v>
      </c>
      <c r="F6" s="36" t="s">
        <v>86</v>
      </c>
      <c r="G6" s="34" t="s">
        <v>78</v>
      </c>
      <c r="H6" s="36" t="s">
        <v>86</v>
      </c>
    </row>
    <row r="7" spans="1:8" x14ac:dyDescent="0.4">
      <c r="A7" s="34" t="s">
        <v>87</v>
      </c>
      <c r="B7" s="34" t="s">
        <v>33</v>
      </c>
      <c r="C7" s="34" t="s">
        <v>78</v>
      </c>
      <c r="D7" s="36" t="s">
        <v>88</v>
      </c>
      <c r="E7" s="34" t="s">
        <v>78</v>
      </c>
      <c r="F7" s="36" t="s">
        <v>89</v>
      </c>
      <c r="G7" s="34" t="s">
        <v>78</v>
      </c>
      <c r="H7" s="36" t="s">
        <v>90</v>
      </c>
    </row>
    <row r="8" spans="1:8" x14ac:dyDescent="0.4">
      <c r="A8" s="34" t="s">
        <v>87</v>
      </c>
      <c r="B8" s="34" t="s">
        <v>82</v>
      </c>
      <c r="C8" s="34" t="s">
        <v>78</v>
      </c>
      <c r="D8" s="36" t="s">
        <v>91</v>
      </c>
      <c r="E8" s="34" t="s">
        <v>78</v>
      </c>
      <c r="F8" s="36" t="s">
        <v>91</v>
      </c>
      <c r="G8" s="34" t="s">
        <v>78</v>
      </c>
      <c r="H8" s="36" t="s">
        <v>88</v>
      </c>
    </row>
    <row r="9" spans="1:8" x14ac:dyDescent="0.4">
      <c r="A9" s="34" t="s">
        <v>92</v>
      </c>
      <c r="B9" s="34" t="s">
        <v>93</v>
      </c>
      <c r="C9" s="34" t="s">
        <v>78</v>
      </c>
      <c r="D9" s="36" t="s">
        <v>95</v>
      </c>
      <c r="E9" s="34" t="s">
        <v>78</v>
      </c>
      <c r="F9" s="36" t="s">
        <v>95</v>
      </c>
      <c r="G9" s="34" t="s">
        <v>78</v>
      </c>
      <c r="H9" s="36" t="s">
        <v>95</v>
      </c>
    </row>
    <row r="10" spans="1:8" x14ac:dyDescent="0.4">
      <c r="A10" s="34" t="s">
        <v>97</v>
      </c>
      <c r="B10" s="34" t="s">
        <v>94</v>
      </c>
      <c r="C10" s="34" t="s">
        <v>78</v>
      </c>
      <c r="D10" s="36" t="s">
        <v>96</v>
      </c>
      <c r="E10" s="34" t="s">
        <v>78</v>
      </c>
      <c r="F10" s="36" t="s">
        <v>96</v>
      </c>
      <c r="G10" s="34" t="s">
        <v>78</v>
      </c>
      <c r="H10" s="36" t="s">
        <v>96</v>
      </c>
    </row>
    <row r="11" spans="1:8" x14ac:dyDescent="0.4">
      <c r="A11" s="34" t="s">
        <v>123</v>
      </c>
      <c r="B11" s="34" t="s">
        <v>124</v>
      </c>
      <c r="C11" s="34"/>
      <c r="D11" s="36"/>
      <c r="E11" s="34"/>
      <c r="F11" s="36"/>
      <c r="G11" s="34" t="s">
        <v>78</v>
      </c>
      <c r="H11" s="36" t="s">
        <v>125</v>
      </c>
    </row>
    <row r="12" spans="1:8" x14ac:dyDescent="0.4">
      <c r="A12" s="31"/>
      <c r="B12" s="29"/>
      <c r="C12" s="29"/>
      <c r="D12" s="30"/>
      <c r="E12" s="29"/>
      <c r="F12" s="30"/>
      <c r="G12" s="29"/>
      <c r="H12" s="30"/>
    </row>
  </sheetData>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検証シート(H1)</vt:lpstr>
      <vt:lpstr>画像(H1)</vt:lpstr>
      <vt:lpstr>気づき</vt:lpstr>
      <vt:lpstr>検証終了通貨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木村壽巳</dc:creator>
  <cp:lastModifiedBy>HARUMI</cp:lastModifiedBy>
  <dcterms:created xsi:type="dcterms:W3CDTF">2020-09-18T03:10:57Z</dcterms:created>
  <dcterms:modified xsi:type="dcterms:W3CDTF">2022-09-24T16:55:28Z</dcterms:modified>
</cp:coreProperties>
</file>