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de1\Desktop\"/>
    </mc:Choice>
  </mc:AlternateContent>
  <xr:revisionPtr revIDLastSave="0" documentId="13_ncr:1_{CC55480E-99F5-429E-A61B-6F5440EC2CB5}" xr6:coauthVersionLast="47" xr6:coauthVersionMax="47" xr10:uidLastSave="{00000000-0000-0000-0000-000000000000}"/>
  <bookViews>
    <workbookView xWindow="780" yWindow="780" windowWidth="21600" windowHeight="1342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<sst xmlns="http://schemas.openxmlformats.org/spreadsheetml/2006/main" count="61" uniqueCount="50">
  <si>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</si>
  <si>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</si>
  <si>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</si>
  <si>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</si>
  <si>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</si>
  <si>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</si>
  <si>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</si>
  <si>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</si>
  <si>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</si>
  <si>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</si>
  <si>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</si>
  <si>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</si>
  <si>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</si>
  <si>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</si>
  <si>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</si>
  <si>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</si>
  <si>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</si>
  <si>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</si>
  <si>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</si>
  <si>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</si>
  <si>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</si>
  <si>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</si>
  <si>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</si>
  <si>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</si>
  <si>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</si>
  <si>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</si>
  <si>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</si>
  <si>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</si>
  <si>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</si>
  <si>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</si>
  <si>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</si>
  <si>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</si>
  <si>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</si>
  <si>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</si>
  <si>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</si>
  <si>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</si>
  <si>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</si>
  <si>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GDP JPY</t>
    <phoneticPr fontId="1"/>
  </si>
  <si>
    <t>2022.1.20</t>
    <phoneticPr fontId="1"/>
  </si>
  <si>
    <t>2022.1.28</t>
    <phoneticPr fontId="1"/>
  </si>
  <si>
    <t>2022.1.27</t>
    <phoneticPr fontId="1"/>
  </si>
  <si>
    <t>2.3.4.回分です。</t>
    <rPh sb="6" eb="8">
      <t>カイブン</t>
    </rPh>
    <phoneticPr fontId="1"/>
  </si>
  <si>
    <t>2022.2.2</t>
    <phoneticPr fontId="1"/>
  </si>
  <si>
    <t>2022.2.4</t>
    <phoneticPr fontId="1"/>
  </si>
  <si>
    <t>2022.2.8</t>
    <phoneticPr fontId="1"/>
  </si>
  <si>
    <t>2022.2.14</t>
    <phoneticPr fontId="1"/>
  </si>
  <si>
    <t>5.6.7回分です。</t>
    <rPh sb="5" eb="7">
      <t>カイブン</t>
    </rPh>
    <phoneticPr fontId="1"/>
  </si>
  <si>
    <t>2022.2.28</t>
    <phoneticPr fontId="1"/>
  </si>
  <si>
    <t>2022.3.21</t>
    <phoneticPr fontId="1"/>
  </si>
  <si>
    <t>8.9回分です。</t>
    <rPh sb="3" eb="5">
      <t>カイブン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</si>
</sst>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9" xfId="0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350222</xdr:colOff>
      <xdr:row>39</xdr:row>
      <xdr:rowOff>29021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0CA8FFA8-8283-600F-0D54-03D7E68FAE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114347" cy="69941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P17" sqref="P17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8" t="s">
        <v>3</v>
      </c>
      <c r="H6" s="79"/>
      <c r="I6" s="85"/>
      <c r="J6" s="78" t="s">
        <v>24</v>
      </c>
      <c r="K6" s="79"/>
      <c r="L6" s="85"/>
      <c r="M6" s="78" t="s">
        <v>25</v>
      </c>
      <c r="N6" s="79"/>
      <c r="O6" s="85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24</v>
      </c>
      <c r="K8" s="83"/>
      <c r="L8" s="84"/>
      <c r="M8" s="82"/>
      <c r="N8" s="83"/>
      <c r="O8" s="84"/>
    </row>
    <row r="9" spans="1:18" x14ac:dyDescent="0.4">
      <c r="A9" s="7">
        <v>1</v>
      </c>
      <c r="B9" s="21" t="s">
        <v>38</v>
      </c>
      <c r="C9" s="47">
        <v>2</v>
      </c>
      <c r="D9" s="51">
        <v>1.27</v>
      </c>
      <c r="E9" s="52">
        <v>1.5</v>
      </c>
      <c r="F9" s="77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 t="s">
        <v>40</v>
      </c>
      <c r="C10" s="44">
        <v>1</v>
      </c>
      <c r="D10" s="53">
        <v>-1</v>
      </c>
      <c r="E10" s="54">
        <v>-1</v>
      </c>
      <c r="F10" s="55">
        <v>-1</v>
      </c>
      <c r="G10" s="20">
        <f t="shared" ref="G10:G42" si="2">IF(D10="","",G9+M10)</f>
        <v>100695.7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-3114.2999999999997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4">
      <c r="A11" s="7">
        <v>3</v>
      </c>
      <c r="B11" s="4" t="s">
        <v>39</v>
      </c>
      <c r="C11" s="44">
        <v>1</v>
      </c>
      <c r="D11" s="53">
        <v>-1</v>
      </c>
      <c r="E11" s="54">
        <v>-1</v>
      </c>
      <c r="F11" s="73">
        <v>-1</v>
      </c>
      <c r="G11" s="20">
        <f t="shared" si="2"/>
        <v>97674.828999999998</v>
      </c>
      <c r="H11" s="20">
        <f t="shared" si="3"/>
        <v>98324.05</v>
      </c>
      <c r="I11" s="20">
        <f t="shared" si="4"/>
        <v>99735.4</v>
      </c>
      <c r="J11" s="41">
        <f t="shared" si="5"/>
        <v>3020.8709999999996</v>
      </c>
      <c r="K11" s="42">
        <f t="shared" si="6"/>
        <v>3040.95</v>
      </c>
      <c r="L11" s="43">
        <f t="shared" si="7"/>
        <v>3084.6</v>
      </c>
      <c r="M11" s="41">
        <f t="shared" si="8"/>
        <v>-3020.8709999999996</v>
      </c>
      <c r="N11" s="42">
        <f t="shared" si="9"/>
        <v>-3040.95</v>
      </c>
      <c r="O11" s="43">
        <f t="shared" si="10"/>
        <v>-3084.6</v>
      </c>
      <c r="P11" s="20" t="s">
        <v>41</v>
      </c>
      <c r="Q11" s="20"/>
      <c r="R11" s="20"/>
    </row>
    <row r="12" spans="1:18" x14ac:dyDescent="0.4">
      <c r="A12" s="7">
        <v>4</v>
      </c>
      <c r="B12" s="4" t="s">
        <v>42</v>
      </c>
      <c r="C12" s="44">
        <v>1</v>
      </c>
      <c r="D12" s="53">
        <v>1.27</v>
      </c>
      <c r="E12" s="54">
        <v>1.5</v>
      </c>
      <c r="F12" s="55">
        <v>2</v>
      </c>
      <c r="G12" s="20">
        <f t="shared" si="2"/>
        <v>101396.23998489999</v>
      </c>
      <c r="H12" s="20">
        <f t="shared" si="3"/>
        <v>102748.63225000001</v>
      </c>
      <c r="I12" s="20">
        <f t="shared" si="4"/>
        <v>105719.52399999999</v>
      </c>
      <c r="J12" s="41">
        <f t="shared" si="5"/>
        <v>2930.24487</v>
      </c>
      <c r="K12" s="42">
        <f t="shared" si="6"/>
        <v>2949.7215000000001</v>
      </c>
      <c r="L12" s="43">
        <f t="shared" si="7"/>
        <v>2992.0619999999999</v>
      </c>
      <c r="M12" s="41">
        <f t="shared" si="8"/>
        <v>3721.4109849000001</v>
      </c>
      <c r="N12" s="42">
        <f t="shared" si="9"/>
        <v>4424.5822500000004</v>
      </c>
      <c r="O12" s="43">
        <f t="shared" si="10"/>
        <v>5984.1239999999998</v>
      </c>
      <c r="P12" s="20"/>
      <c r="Q12" s="20"/>
      <c r="R12" s="20"/>
    </row>
    <row r="13" spans="1:18" x14ac:dyDescent="0.4">
      <c r="A13" s="7">
        <v>5</v>
      </c>
      <c r="B13" s="4" t="s">
        <v>43</v>
      </c>
      <c r="C13" s="44">
        <v>1</v>
      </c>
      <c r="D13" s="53">
        <v>-1</v>
      </c>
      <c r="E13" s="54">
        <v>-1</v>
      </c>
      <c r="F13" s="73">
        <v>-1</v>
      </c>
      <c r="G13" s="20">
        <f t="shared" si="2"/>
        <v>98354.352785352996</v>
      </c>
      <c r="H13" s="20">
        <f t="shared" si="3"/>
        <v>99666.173282500007</v>
      </c>
      <c r="I13" s="20">
        <f t="shared" si="4"/>
        <v>102547.93827999999</v>
      </c>
      <c r="J13" s="41">
        <f t="shared" ref="J13:J58" si="11">IF(G12="","",G12*0.03)</f>
        <v>3041.8871995469995</v>
      </c>
      <c r="K13" s="42">
        <f t="shared" ref="K13:K58" si="12">IF(H12="","",H12*0.03)</f>
        <v>3082.4589675000002</v>
      </c>
      <c r="L13" s="43">
        <f t="shared" ref="L13:L58" si="13">IF(I12="","",I12*0.03)</f>
        <v>3171.5857199999996</v>
      </c>
      <c r="M13" s="41">
        <f t="shared" ref="M13:M58" si="14">IF(D13="","",J13*D13)</f>
        <v>-3041.8871995469995</v>
      </c>
      <c r="N13" s="42">
        <f t="shared" ref="N13:N58" si="15">IF(E13="","",K13*E13)</f>
        <v>-3082.4589675000002</v>
      </c>
      <c r="O13" s="43">
        <f t="shared" ref="O13:O58" si="16">IF(F13="","",L13*F13)</f>
        <v>-3171.5857199999996</v>
      </c>
      <c r="P13" s="20"/>
      <c r="Q13" s="20"/>
      <c r="R13" s="20"/>
    </row>
    <row r="14" spans="1:18" x14ac:dyDescent="0.4">
      <c r="A14" s="7">
        <v>6</v>
      </c>
      <c r="B14" s="4" t="s">
        <v>44</v>
      </c>
      <c r="C14" s="44">
        <v>1</v>
      </c>
      <c r="D14" s="53">
        <v>1.27</v>
      </c>
      <c r="E14" s="54">
        <v>1.5</v>
      </c>
      <c r="F14" s="55">
        <v>2</v>
      </c>
      <c r="G14" s="20">
        <f t="shared" si="2"/>
        <v>102101.65362647494</v>
      </c>
      <c r="H14" s="20">
        <f t="shared" si="3"/>
        <v>104151.15108021251</v>
      </c>
      <c r="I14" s="20">
        <f t="shared" si="4"/>
        <v>108700.81457679998</v>
      </c>
      <c r="J14" s="41">
        <f t="shared" si="11"/>
        <v>2950.6305835605899</v>
      </c>
      <c r="K14" s="42">
        <f t="shared" si="12"/>
        <v>2989.9851984750003</v>
      </c>
      <c r="L14" s="43">
        <f t="shared" si="13"/>
        <v>3076.4381483999996</v>
      </c>
      <c r="M14" s="41">
        <f t="shared" si="14"/>
        <v>3747.3008411219494</v>
      </c>
      <c r="N14" s="42">
        <f t="shared" si="15"/>
        <v>4484.9777977125004</v>
      </c>
      <c r="O14" s="43">
        <f t="shared" si="16"/>
        <v>6152.8762967999992</v>
      </c>
      <c r="P14" s="20" t="s">
        <v>46</v>
      </c>
      <c r="Q14" s="20"/>
      <c r="R14" s="20"/>
    </row>
    <row r="15" spans="1:18" x14ac:dyDescent="0.4">
      <c r="A15" s="7">
        <v>7</v>
      </c>
      <c r="B15" s="4" t="s">
        <v>45</v>
      </c>
      <c r="C15" s="44">
        <v>2</v>
      </c>
      <c r="D15" s="53">
        <v>1.27</v>
      </c>
      <c r="E15" s="54">
        <v>-1</v>
      </c>
      <c r="F15" s="55">
        <v>-1</v>
      </c>
      <c r="G15" s="20">
        <f t="shared" si="2"/>
        <v>105991.72662964364</v>
      </c>
      <c r="H15" s="20">
        <f t="shared" si="3"/>
        <v>101026.61654780613</v>
      </c>
      <c r="I15" s="20">
        <f t="shared" si="4"/>
        <v>105439.79013949598</v>
      </c>
      <c r="J15" s="41">
        <f t="shared" si="11"/>
        <v>3063.0496087942483</v>
      </c>
      <c r="K15" s="42">
        <f t="shared" si="12"/>
        <v>3124.5345324063751</v>
      </c>
      <c r="L15" s="43">
        <f t="shared" si="13"/>
        <v>3261.0244373039991</v>
      </c>
      <c r="M15" s="41">
        <f t="shared" si="14"/>
        <v>3890.0730031686953</v>
      </c>
      <c r="N15" s="42">
        <f t="shared" si="15"/>
        <v>-3124.5345324063751</v>
      </c>
      <c r="O15" s="43">
        <f t="shared" si="16"/>
        <v>-3261.0244373039991</v>
      </c>
      <c r="P15" s="20"/>
      <c r="Q15" s="20"/>
      <c r="R15" s="20"/>
    </row>
    <row r="16" spans="1:18" x14ac:dyDescent="0.4">
      <c r="A16" s="7">
        <v>8</v>
      </c>
      <c r="B16" s="4" t="s">
        <v>47</v>
      </c>
      <c r="C16" s="44">
        <v>2</v>
      </c>
      <c r="D16" s="53">
        <v>1.27</v>
      </c>
      <c r="E16" s="54">
        <v>1.5</v>
      </c>
      <c r="F16" s="55">
        <v>2</v>
      </c>
      <c r="G16" s="20">
        <f t="shared" si="2"/>
        <v>110030.01141423307</v>
      </c>
      <c r="H16" s="20">
        <f t="shared" si="3"/>
        <v>105572.81429245741</v>
      </c>
      <c r="I16" s="20">
        <f t="shared" si="4"/>
        <v>111766.17754786574</v>
      </c>
      <c r="J16" s="41">
        <f t="shared" si="11"/>
        <v>3179.7517988893092</v>
      </c>
      <c r="K16" s="42">
        <f t="shared" si="12"/>
        <v>3030.798496434184</v>
      </c>
      <c r="L16" s="43">
        <f t="shared" si="13"/>
        <v>3163.1937041848792</v>
      </c>
      <c r="M16" s="41">
        <f t="shared" si="14"/>
        <v>4038.2847845894225</v>
      </c>
      <c r="N16" s="42">
        <f t="shared" si="15"/>
        <v>4546.1977446512756</v>
      </c>
      <c r="O16" s="43">
        <f t="shared" si="16"/>
        <v>6326.3874083697583</v>
      </c>
      <c r="P16" s="20" t="s">
        <v>49</v>
      </c>
      <c r="Q16" s="20"/>
      <c r="R16" s="20"/>
    </row>
    <row r="17" spans="1:18" x14ac:dyDescent="0.4">
      <c r="A17" s="7">
        <v>9</v>
      </c>
      <c r="B17" s="4" t="s">
        <v>48</v>
      </c>
      <c r="C17" s="44">
        <v>1</v>
      </c>
      <c r="D17" s="53">
        <v>1.27</v>
      </c>
      <c r="E17" s="54">
        <v>1.5</v>
      </c>
      <c r="F17" s="92">
        <v>2</v>
      </c>
      <c r="G17" s="20">
        <f t="shared" si="2"/>
        <v>114222.15484911535</v>
      </c>
      <c r="H17" s="20">
        <f t="shared" si="3"/>
        <v>110323.59093561799</v>
      </c>
      <c r="I17" s="20">
        <f t="shared" si="4"/>
        <v>118472.14820073768</v>
      </c>
      <c r="J17" s="41">
        <f t="shared" si="11"/>
        <v>3300.9003424269922</v>
      </c>
      <c r="K17" s="42">
        <f t="shared" si="12"/>
        <v>3167.1844287737222</v>
      </c>
      <c r="L17" s="43">
        <f t="shared" si="13"/>
        <v>3352.9853264359722</v>
      </c>
      <c r="M17" s="41">
        <f t="shared" si="14"/>
        <v>4192.1434348822804</v>
      </c>
      <c r="N17" s="42">
        <f t="shared" si="15"/>
        <v>4750.7766431605833</v>
      </c>
      <c r="O17" s="43">
        <f t="shared" si="16"/>
        <v>6705.9706528719444</v>
      </c>
      <c r="P17" s="20"/>
      <c r="Q17" s="20"/>
      <c r="R17" s="20"/>
    </row>
    <row r="18" spans="1:18" x14ac:dyDescent="0.4">
      <c r="A18" s="7">
        <v>10</v>
      </c>
      <c r="B18" s="4"/>
      <c r="C18" s="44"/>
      <c r="D18" s="53"/>
      <c r="E18" s="54"/>
      <c r="F18" s="55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>
        <f t="shared" si="11"/>
        <v>3426.6646454734605</v>
      </c>
      <c r="K18" s="42">
        <f t="shared" si="12"/>
        <v>3309.7077280685394</v>
      </c>
      <c r="L18" s="43">
        <f t="shared" si="13"/>
        <v>3554.1644460221301</v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3"/>
      <c r="E19" s="54"/>
      <c r="F19" s="55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3"/>
      <c r="E20" s="54"/>
      <c r="F20" s="55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3"/>
      <c r="E21" s="54"/>
      <c r="F21" s="55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3"/>
      <c r="E22" s="54"/>
      <c r="F22" s="55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3"/>
      <c r="E23" s="54"/>
      <c r="F23" s="73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3"/>
      <c r="E24" s="54"/>
      <c r="F24" s="55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3"/>
      <c r="E25" s="54"/>
      <c r="F25" s="55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3"/>
      <c r="E26" s="54"/>
      <c r="F26" s="55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3"/>
      <c r="E27" s="54"/>
      <c r="F27" s="55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3"/>
      <c r="E28" s="54"/>
      <c r="F28" s="55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3"/>
      <c r="E29" s="54"/>
      <c r="F29" s="73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3"/>
      <c r="E30" s="54"/>
      <c r="F30" s="73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6" t="s">
        <v>5</v>
      </c>
      <c r="C59" s="87"/>
      <c r="D59" s="1">
        <f>COUNTIF(D9:D58,1.27)</f>
        <v>6</v>
      </c>
      <c r="E59" s="1">
        <f>COUNTIF(E9:E58,1.5)</f>
        <v>5</v>
      </c>
      <c r="F59" s="6">
        <f>COUNTIF(F9:F58,2)</f>
        <v>5</v>
      </c>
      <c r="G59" s="65">
        <f>M59+G8</f>
        <v>114222.15484911535</v>
      </c>
      <c r="H59" s="18">
        <f>N59+H8</f>
        <v>110323.59093561799</v>
      </c>
      <c r="I59" s="19">
        <f>O59+I8</f>
        <v>118472.14820073771</v>
      </c>
      <c r="J59" s="62" t="s">
        <v>32</v>
      </c>
      <c r="K59" s="63" t="e">
        <f>B58-B9</f>
        <v>#VALUE!</v>
      </c>
      <c r="L59" s="64" t="s">
        <v>33</v>
      </c>
      <c r="M59" s="74">
        <f>SUM(M9:M58)</f>
        <v>14222.15484911535</v>
      </c>
      <c r="N59" s="75">
        <f>SUM(N9:N58)</f>
        <v>10323.590935617985</v>
      </c>
      <c r="O59" s="76">
        <f>SUM(O9:O58)</f>
        <v>18472.148200737702</v>
      </c>
    </row>
    <row r="60" spans="1:15" ht="19.5" thickBot="1" x14ac:dyDescent="0.45">
      <c r="A60" s="7"/>
      <c r="B60" s="80" t="s">
        <v>6</v>
      </c>
      <c r="C60" s="81"/>
      <c r="D60" s="1">
        <f>COUNTIF(D9:D58,-1)</f>
        <v>3</v>
      </c>
      <c r="E60" s="1">
        <f>COUNTIF(E9:E58,-1)</f>
        <v>4</v>
      </c>
      <c r="F60" s="6">
        <f>COUNTIF(F9:F58,-1)</f>
        <v>4</v>
      </c>
      <c r="G60" s="78" t="s">
        <v>31</v>
      </c>
      <c r="H60" s="79"/>
      <c r="I60" s="85"/>
      <c r="J60" s="78" t="s">
        <v>34</v>
      </c>
      <c r="K60" s="79"/>
      <c r="L60" s="85"/>
      <c r="M60" s="7"/>
      <c r="O60" s="3"/>
    </row>
    <row r="61" spans="1:15" ht="19.5" thickBot="1" x14ac:dyDescent="0.45">
      <c r="A61" s="7"/>
      <c r="B61" s="80" t="s">
        <v>36</v>
      </c>
      <c r="C61" s="81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1.1422215484911535</v>
      </c>
      <c r="H61" s="70">
        <f t="shared" ref="H61" si="21">H59/H8</f>
        <v>1.1032359093561799</v>
      </c>
      <c r="I61" s="71">
        <f>I59/I8</f>
        <v>1.184721482007377</v>
      </c>
      <c r="J61" s="60" t="e">
        <f>(G61-100%)*30/K59</f>
        <v>#VALUE!</v>
      </c>
      <c r="K61" s="60" t="e">
        <f>(H61-100%)*30/K59</f>
        <v>#VALUE!</v>
      </c>
      <c r="L61" s="61" t="e">
        <f>(I61-100%)*30/K59</f>
        <v>#VALUE!</v>
      </c>
      <c r="M61" s="8"/>
      <c r="N61" s="2"/>
      <c r="O61" s="9"/>
    </row>
    <row r="62" spans="1:15" ht="19.5" thickBot="1" x14ac:dyDescent="0.45">
      <c r="B62" s="78" t="s">
        <v>4</v>
      </c>
      <c r="C62" s="79"/>
      <c r="D62" s="72">
        <f t="shared" ref="D62:E62" si="22">D59/(D59+D60+D61)</f>
        <v>0.66666666666666663</v>
      </c>
      <c r="E62" s="67">
        <f t="shared" si="22"/>
        <v>0.55555555555555558</v>
      </c>
      <c r="F62" s="68">
        <f>F59/(F59+F60+F61)</f>
        <v>0.55555555555555558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scale="78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sheetPr>
    <pageSetUpPr fitToPage="1"/>
  </sheetPr>
  <dimension ref="A1"/>
  <sheetViews>
    <sheetView zoomScale="80" zoomScaleNormal="80" workbookViewId="0"/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scale="50" fitToHeight="0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8"/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4">
      <c r="A11" s="49" t="s">
        <v>28</v>
      </c>
    </row>
    <row r="12" spans="1:10" x14ac:dyDescent="0.4">
      <c r="A12" s="90"/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4">
      <c r="A21" s="49" t="s">
        <v>29</v>
      </c>
    </row>
    <row r="22" spans="1:10" x14ac:dyDescent="0.4">
      <c r="A22" s="90"/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4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赤嶺秀善</cp:lastModifiedBy>
  <cp:lastPrinted>2022-10-23T14:18:47Z</cp:lastPrinted>
  <dcterms:created xsi:type="dcterms:W3CDTF">2020-09-18T03:10:57Z</dcterms:created>
  <dcterms:modified xsi:type="dcterms:W3CDTF">2022-10-23T14:30:21Z</dcterms:modified>
</cp:coreProperties>
</file>