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infrawarePen.xml" ContentType="application/inkml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ersons/person.xml" ContentType="application/vnd.ms-excel.person+xml"/>
  <Override PartName="/docProps/core.xml" ContentType="application/vnd.openxmlformats-package.core-properties+xml"/>
</Types>
</file>

<file path=_rels/.rels><?xml version="1.0" encoding="UTF-8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>
  <fileVersion appName="Polaris Office Sheet" lastEdited="7" lowestEdited="7" rupBuild="9.104.131.47063"/>
  <workbookPr/>
  <bookViews>
    <workbookView xWindow="360" yWindow="30" windowWidth="25755" windowHeight="11595" tabRatio="540" activeTab="0"/>
  </bookViews>
  <sheets>
    <sheet name="検証シート" sheetId="1" r:id="rId1"/>
    <sheet name="画像" sheetId="6" r:id="rId2"/>
    <sheet name="気づき" sheetId="5" r:id="rId3"/>
    <sheet name="検証終了通貨" sheetId="2" r:id="rId4"/>
  </sheets>
  <definedNames/>
  <calcPr calcId="152511"/>
</workbook>
</file>

<file path=xl/sharedStrings.xml><?xml version="1.0" encoding="utf-8"?>
<sst xmlns="http://schemas.openxmlformats.org/spreadsheetml/2006/main" count="50" uniqueCount="50">
  <si>
    <t>No.</t>
  </si>
  <si>
    <t>エントリー</t>
  </si>
  <si>
    <t>日付</t>
  </si>
  <si>
    <t>残金（円)</t>
  </si>
  <si>
    <t>勝率</t>
  </si>
  <si>
    <t>勝数</t>
  </si>
  <si>
    <t>負数</t>
  </si>
  <si>
    <t>通貨ペア</t>
  </si>
  <si>
    <t>時間足</t>
  </si>
  <si>
    <t>EURUSD</t>
  </si>
  <si>
    <t>当初</t>
  </si>
  <si>
    <t>当初資金</t>
  </si>
  <si>
    <t>エントリー理由</t>
  </si>
  <si>
    <t>決済理由</t>
  </si>
  <si>
    <t>10MA・20MAの両方の上側にキャンドルがあれば買い方向、下側なら売り方向。MAに触れてPB出現でエントリー待ち、PB高値or安値ブレイクでエントリー。</t>
  </si>
  <si>
    <t>検証終了通貨</t>
  </si>
  <si>
    <t>ルール</t>
  </si>
  <si>
    <t>通貨ペア</t>
  </si>
  <si>
    <t>日足</t>
  </si>
  <si>
    <t>終了日</t>
  </si>
  <si>
    <t>4Ｈ足</t>
  </si>
  <si>
    <t>１Ｈ足</t>
  </si>
  <si>
    <t>PB</t>
  </si>
  <si>
    <t>EUR/USD</t>
  </si>
  <si>
    <t>4H足</t>
  </si>
  <si>
    <t>損失上限（リスク3%）</t>
  </si>
  <si>
    <t>損益額</t>
  </si>
  <si>
    <r>
      <rPr>
        <b/>
        <sz val="11"/>
        <color theme="1"/>
        <rFont val="游ゴシック"/>
      </rPr>
      <t>決済</t>
    </r>
    <r>
      <rPr>
        <b/>
        <sz val="9"/>
        <color theme="1"/>
        <rFont val="游ゴシック"/>
      </rPr>
      <t>(利確:1.27~2, 損切:-1,引分:0)</t>
    </r>
  </si>
  <si>
    <t>気付き　質問</t>
  </si>
  <si>
    <t>感想</t>
  </si>
  <si>
    <t>今後</t>
  </si>
  <si>
    <t>買い1／売り2</t>
  </si>
  <si>
    <t>利益率</t>
  </si>
  <si>
    <t>期間</t>
  </si>
  <si>
    <t>日</t>
  </si>
  <si>
    <t>月利</t>
  </si>
  <si>
    <t>フィボナッチターゲット1.27, 1.5, 2.0で決済(黄色で塗りつぶしたところはフィボナッチターゲット5までとれている）</t>
  </si>
  <si>
    <t>引分</t>
  </si>
  <si>
    <t>1-</t>
  </si>
  <si>
    <t>1H足</t>
  </si>
  <si>
    <t>.1.5</t>
  </si>
  <si>
    <t>高値を白いライン、安値を赤いラインで表示。切り下がっているのでダウントレンドと判断。</t>
  </si>
  <si>
    <t>赤いライン間でレンジと判断（少し無理があるかも）。PB確認後売りにエントリーでもすぐ損切となりました。</t>
  </si>
  <si>
    <t>レンジでのエントリーはあまりよくないと判断します。</t>
  </si>
  <si>
    <t>これもまた赤いライン間でレンジと判断して、エントリーしてもすぐ損切となりました。</t>
  </si>
  <si>
    <t>トレンド時のピンバーはエントリーして利益が出やすいですが、レンジの場合はエントリー出来てもすぐ損切になってしまいます。画像の中にもコメントを入れましたが、レンジの判断が私の場合わかりにくいです。</t>
  </si>
  <si>
    <t>トレンド状態の場合ピンバーでエントリー出来ると、利益につながりやすいです。　レンジの場合エントリー出来てもすぐ損切になる傾向があります。</t>
  </si>
  <si>
    <t>トレンド状態の場合ピンバーでエントリー出来ると、利益につながりやすいです。　レンジの場合エントリー出来てもすぐ損切になる傾向があります。またローソク足が上昇トレンドでMAが下降トレンドの場合ピンバーのエントリー条件が出来ても、キャンセルか損切になる可能性が大きいような気がしますが・・・　私の気のせいでしょうか？</t>
  </si>
  <si>
    <t>チャート全体を表示して　「これがトレンドだ」「これがレンジだ」と判断できそうですが、チャートの端から出てくるローソク足を見て「これがレンジだ」とかは判断が難しいです。</t>
  </si>
  <si>
    <t>もっともっとチャートに自分が慣れないといけないと思います。</t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</si>
</sst>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34">
    <font>
      <sz val="11.0"/>
      <name val="游ゴシック"/>
      <scheme val="minor"/>
      <color theme="1"/>
    </font>
    <font>
      <sz val="6.0"/>
      <name val="游ゴシック"/>
      <scheme val="minor"/>
      <color rgb="FF000000"/>
    </font>
    <font>
      <b/>
      <sz val="11.0"/>
      <name val="游ゴシック"/>
      <scheme val="minor"/>
      <color theme="1"/>
    </font>
    <font>
      <sz val="11.0"/>
      <name val="游ゴシック"/>
      <scheme val="minor"/>
      <color theme="1"/>
    </font>
    <font>
      <b/>
      <sz val="14.0"/>
      <name val="ＭＳ Ｐゴシック"/>
      <color rgb="FF000000"/>
    </font>
    <font>
      <sz val="6.0"/>
      <name val="ＭＳ Ｐゴシック"/>
      <color rgb="FF000000"/>
    </font>
    <font>
      <sz val="14.0"/>
      <name val="ＭＳ Ｐゴシック"/>
      <color rgb="FF000000"/>
    </font>
    <font>
      <b/>
      <sz val="14.0"/>
      <name val="ＭＳ Ｐゴシック"/>
      <color rgb="FFFF0000"/>
    </font>
    <font>
      <b/>
      <sz val="9.0"/>
      <name val="游ゴシック"/>
      <scheme val="minor"/>
      <color theme="1"/>
    </font>
    <font>
      <sz val="11.0"/>
      <name val="ＭＳ Ｐゴシック"/>
      <color rgb="FF000000"/>
    </font>
    <font>
      <b/>
      <sz val="12.0"/>
      <name val="ＭＳ Ｐゴシック"/>
      <color rgb="FF000000"/>
    </font>
    <font>
      <sz val="11.0"/>
      <name val="游ゴシック"/>
      <scheme val="minor"/>
      <color rgb="FF000000"/>
    </font>
    <font>
      <b/>
      <sz val="11.0"/>
      <name val="游ゴシック"/>
      <scheme val="minor"/>
      <color rgb="FF000000"/>
    </font>
    <font>
      <u/>
      <sz val="11.0"/>
      <name val="游ゴシック"/>
      <scheme val="minor"/>
      <color theme="10"/>
    </font>
    <font>
      <u/>
      <sz val="11.0"/>
      <name val="游ゴシック"/>
      <scheme val="minor"/>
      <color theme="11"/>
    </font>
    <font>
      <sz val="11.0"/>
      <name val="游ゴシック"/>
      <scheme val="minor"/>
      <color rgb="FFFF0000"/>
    </font>
    <font>
      <sz val="18.0"/>
      <name val="游ゴシック"/>
      <scheme val="minor"/>
      <color theme="3"/>
    </font>
    <font>
      <b/>
      <sz val="15.0"/>
      <name val="游ゴシック"/>
      <scheme val="minor"/>
      <color theme="3"/>
    </font>
    <font>
      <b/>
      <sz val="13.0"/>
      <name val="游ゴシック"/>
      <scheme val="minor"/>
      <color theme="3"/>
    </font>
    <font>
      <b/>
      <sz val="11.0"/>
      <name val="游ゴシック"/>
      <scheme val="minor"/>
      <color theme="3"/>
    </font>
    <font>
      <sz val="11.0"/>
      <name val="游ゴシック"/>
      <scheme val="minor"/>
      <color rgb="FF3F3F76"/>
    </font>
    <font>
      <b/>
      <sz val="11.0"/>
      <name val="游ゴシック"/>
      <scheme val="minor"/>
      <color rgb="FF3F3F3F"/>
    </font>
    <font>
      <b/>
      <sz val="11.0"/>
      <name val="游ゴシック"/>
      <scheme val="minor"/>
      <color rgb="FFFA7D00"/>
    </font>
    <font>
      <b/>
      <sz val="11.0"/>
      <name val="游ゴシック"/>
      <scheme val="minor"/>
      <color rgb="FFFFFFFF"/>
    </font>
    <font>
      <sz val="11.0"/>
      <name val="游ゴシック"/>
      <scheme val="minor"/>
      <color rgb="FFFA7D00"/>
    </font>
    <font>
      <sz val="11.0"/>
      <name val="游ゴシック"/>
      <scheme val="minor"/>
      <color rgb="FF006100"/>
    </font>
    <font>
      <sz val="11.0"/>
      <name val="游ゴシック"/>
      <scheme val="minor"/>
      <color rgb="FF9C0006"/>
    </font>
    <font>
      <sz val="11.0"/>
      <name val="游ゴシック"/>
      <scheme val="minor"/>
      <color rgb="FF9C6500"/>
    </font>
    <font>
      <sz val="11.0"/>
      <name val="游ゴシック"/>
      <scheme val="minor"/>
      <color theme="0"/>
    </font>
    <font>
      <i/>
      <sz val="11.0"/>
      <name val="游ゴシック"/>
      <scheme val="minor"/>
      <color rgb="FF7F7F7F"/>
    </font>
    <font>
      <sz val="11.0"/>
      <name val="Calibri"/>
      <color rgb="FF000000"/>
    </font>
    <font>
      <sz val="11.0"/>
      <name val="游ゴシック"/>
      <scheme val="minor"/>
      <color rgb="FFFFFFFF"/>
    </font>
    <font>
      <b/>
      <sz val="11.0"/>
      <name val="游ゴシック"/>
      <color theme="1"/>
    </font>
    <font>
      <b/>
      <sz val="9.0"/>
      <name val="游ゴシック"/>
      <color theme="1"/>
    </font>
  </fonts>
  <fills count="34">
    <fill>
      <patternFill patternType="none"/>
    </fill>
    <fill>
      <patternFill patternType="gray125">
        <fgColor rgb="FF000000"/>
        <bgColor rgb="FFFFFFFF"/>
      </patternFill>
    </fill>
    <fill>
      <patternFill patternType="solid">
        <fgColor theme="8" tint="0.39998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A5A5A5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EB9C"/>
        <bgColor rgb="FF000000"/>
      </patternFill>
    </fill>
    <fill>
      <patternFill patternType="solid">
        <fgColor theme="4"/>
        <bgColor rgb="FF000000"/>
      </patternFill>
    </fill>
    <fill>
      <patternFill patternType="solid">
        <fgColor theme="4" tint="0.799980"/>
        <bgColor rgb="FF000000"/>
      </patternFill>
    </fill>
    <fill>
      <patternFill patternType="solid">
        <fgColor theme="4" tint="0.599990"/>
        <bgColor rgb="FF000000"/>
      </patternFill>
    </fill>
    <fill>
      <patternFill patternType="solid">
        <fgColor theme="4" tint="0.399980"/>
        <bgColor rgb="FF000000"/>
      </patternFill>
    </fill>
    <fill>
      <patternFill patternType="solid">
        <fgColor theme="5"/>
        <bgColor rgb="FF000000"/>
      </patternFill>
    </fill>
    <fill>
      <patternFill patternType="solid">
        <fgColor theme="5" tint="0.799980"/>
        <bgColor rgb="FF000000"/>
      </patternFill>
    </fill>
    <fill>
      <patternFill patternType="solid">
        <fgColor theme="5" tint="0.599990"/>
        <bgColor rgb="FF000000"/>
      </patternFill>
    </fill>
    <fill>
      <patternFill patternType="solid">
        <fgColor theme="5" tint="0.399980"/>
        <bgColor rgb="FF000000"/>
      </patternFill>
    </fill>
    <fill>
      <patternFill patternType="solid">
        <fgColor theme="6"/>
        <bgColor rgb="FF000000"/>
      </patternFill>
    </fill>
    <fill>
      <patternFill patternType="solid">
        <fgColor theme="6" tint="0.799980"/>
        <bgColor rgb="FF000000"/>
      </patternFill>
    </fill>
    <fill>
      <patternFill patternType="solid">
        <fgColor theme="6" tint="0.599990"/>
        <bgColor rgb="FF000000"/>
      </patternFill>
    </fill>
    <fill>
      <patternFill patternType="solid">
        <fgColor theme="6" tint="0.399980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7" tint="0.799980"/>
        <bgColor rgb="FF000000"/>
      </patternFill>
    </fill>
    <fill>
      <patternFill patternType="solid">
        <fgColor theme="7" tint="0.599990"/>
        <bgColor rgb="FF000000"/>
      </patternFill>
    </fill>
    <fill>
      <patternFill patternType="solid">
        <fgColor theme="7" tint="0.399980"/>
        <bgColor rgb="FF000000"/>
      </patternFill>
    </fill>
    <fill>
      <patternFill patternType="solid">
        <fgColor theme="8"/>
        <bgColor rgb="FF000000"/>
      </patternFill>
    </fill>
    <fill>
      <patternFill patternType="solid">
        <fgColor theme="8" tint="0.799980"/>
        <bgColor rgb="FF000000"/>
      </patternFill>
    </fill>
    <fill>
      <patternFill patternType="solid">
        <fgColor theme="8" tint="0.599990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9" tint="0.799980"/>
        <bgColor rgb="FF000000"/>
      </patternFill>
    </fill>
    <fill>
      <patternFill patternType="solid">
        <fgColor theme="9" tint="0.599990"/>
        <bgColor rgb="FF000000"/>
      </patternFill>
    </fill>
    <fill>
      <patternFill patternType="solid">
        <fgColor theme="9" tint="0.399980"/>
        <bgColor rgb="FF000000"/>
      </patternFill>
    </fill>
  </fills>
  <borders count="26">
    <border>
      <left/>
      <right/>
      <top/>
      <bottom/>
    </border>
    <border>
      <left/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/>
      <right/>
      <top/>
      <bottom style="thick">
        <color theme="4"/>
      </bottom>
    </border>
    <border>
      <left/>
      <right/>
      <top/>
      <bottom style="thick">
        <color rgb="FFACCCEA"/>
      </bottom>
    </border>
    <border>
      <left/>
      <right/>
      <top/>
      <bottom style="medium">
        <color theme="4" tint="0.399980"/>
      </bottom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3F3F3F"/>
      </left>
      <right style="thin">
        <color rgb="FF3F3F3F"/>
      </right>
      <top style="thin">
        <color rgb="FF000000"/>
      </top>
      <bottom style="thin">
        <color rgb="FF3F3F3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/>
      <right/>
      <top/>
      <bottom style="double">
        <color rgb="FFFF8001"/>
      </bottom>
    </border>
    <border>
      <left/>
      <right/>
      <top style="thin">
        <color theme="4"/>
      </top>
      <bottom style="double">
        <color theme="4"/>
      </bottom>
    </border>
  </borders>
  <cellStyleXfs count="50">
    <xf numFmtId="0" fontId="0" fillId="0" borderId="0">
      <alignment vertical="center"/>
    </xf>
    <xf numFmtId="38" fontId="3" fillId="0" borderId="0" applyAlignment="0" applyBorder="0" applyFill="0" applyFont="0" applyProtection="0">
      <alignment vertical="center"/>
    </xf>
    <xf numFmtId="0" fontId="9" fillId="0" borderId="0">
      <alignment vertical="center"/>
    </xf>
    <xf numFmtId="9" fontId="3" fillId="0" borderId="0" applyAlignment="0" applyBorder="0" applyFill="0" applyFont="0" applyProtection="0">
      <alignment vertical="center"/>
    </xf>
    <xf numFmtId="43" fontId="0" fillId="0" borderId="0" applyAlignment="0" applyBorder="0" applyFill="0" applyFont="0" applyProtection="0">
      <alignment vertical="center"/>
    </xf>
    <xf numFmtId="7" fontId="0" fillId="0" borderId="0" applyAlignment="0" applyBorder="0" applyFill="0" applyFont="0" applyProtection="0">
      <alignment vertical="center"/>
    </xf>
    <xf numFmtId="5" fontId="0" fillId="0" borderId="0" applyAlignment="0" applyBorder="0" applyFill="0" applyFont="0" applyProtection="0">
      <alignment vertical="center"/>
    </xf>
    <xf numFmtId="0" fontId="13" fillId="0" borderId="0" applyAlignment="0" applyBorder="0" applyFill="0" applyNumberFormat="0" applyProtection="0">
      <alignment vertical="center"/>
    </xf>
    <xf numFmtId="0" fontId="14" fillId="0" borderId="0" applyAlignment="0" applyBorder="0" applyFill="0" applyNumberFormat="0" applyProtection="0">
      <alignment vertical="center"/>
    </xf>
    <xf numFmtId="0" fontId="0" fillId="4" borderId="17" applyAlignment="0" applyFont="0" applyNumberFormat="0" applyProtection="0">
      <alignment vertical="center"/>
    </xf>
    <xf numFmtId="0" fontId="15" fillId="0" borderId="0" applyAlignment="0" applyBorder="0" applyFill="0" applyNumberFormat="0" applyProtection="0">
      <alignment vertical="center"/>
    </xf>
    <xf numFmtId="0" fontId="16" fillId="0" borderId="0" applyAlignment="0" applyBorder="0" applyFill="0" applyNumberFormat="0" applyProtection="0">
      <alignment vertical="center"/>
    </xf>
    <xf numFmtId="0" fontId="17" fillId="0" borderId="18" applyAlignment="0" applyFill="0" applyNumberFormat="0" applyProtection="0">
      <alignment vertical="center"/>
    </xf>
    <xf numFmtId="0" fontId="18" fillId="0" borderId="19" applyAlignment="0" applyFill="0" applyNumberFormat="0" applyProtection="0">
      <alignment vertical="center"/>
    </xf>
    <xf numFmtId="0" fontId="19" fillId="0" borderId="20" applyAlignment="0" applyFill="0" applyNumberFormat="0" applyProtection="0">
      <alignment vertical="center"/>
    </xf>
    <xf numFmtId="0" fontId="19" fillId="0" borderId="0" applyAlignment="0" applyBorder="0" applyFill="0" applyNumberFormat="0" applyProtection="0">
      <alignment vertical="center"/>
    </xf>
    <xf numFmtId="0" fontId="20" fillId="5" borderId="21" applyAlignment="0" applyNumberFormat="0" applyProtection="0">
      <alignment vertical="center"/>
    </xf>
    <xf numFmtId="0" fontId="21" fillId="6" borderId="22" applyAlignment="0" applyNumberFormat="0" applyProtection="0">
      <alignment vertical="center"/>
    </xf>
    <xf numFmtId="0" fontId="22" fillId="6" borderId="21" applyAlignment="0" applyNumberFormat="0" applyProtection="0">
      <alignment vertical="center"/>
    </xf>
    <xf numFmtId="0" fontId="23" fillId="7" borderId="23" applyAlignment="0" applyNumberFormat="0" applyProtection="0">
      <alignment vertical="center"/>
    </xf>
    <xf numFmtId="0" fontId="24" fillId="0" borderId="24" applyAlignment="0" applyFill="0" applyNumberFormat="0" applyProtection="0">
      <alignment vertical="center"/>
    </xf>
    <xf numFmtId="0" fontId="2" fillId="0" borderId="25" applyAlignment="0" applyFill="0" applyNumberFormat="0" applyProtection="0">
      <alignment vertical="center"/>
    </xf>
    <xf numFmtId="0" fontId="25" fillId="8" borderId="0" applyAlignment="0" applyBorder="0" applyNumberFormat="0" applyProtection="0">
      <alignment vertical="center"/>
    </xf>
    <xf numFmtId="0" fontId="26" fillId="9" borderId="0" applyAlignment="0" applyBorder="0" applyNumberFormat="0" applyProtection="0">
      <alignment vertical="center"/>
    </xf>
    <xf numFmtId="0" fontId="27" fillId="10" borderId="0" applyAlignment="0" applyBorder="0" applyNumberFormat="0" applyProtection="0">
      <alignment vertical="center"/>
    </xf>
    <xf numFmtId="0" fontId="28" fillId="11" borderId="0" applyAlignment="0" applyBorder="0" applyNumberFormat="0" applyProtection="0">
      <alignment vertical="center"/>
    </xf>
    <xf numFmtId="0" fontId="3" fillId="12" borderId="0" applyAlignment="0" applyBorder="0" applyNumberFormat="0" applyProtection="0">
      <alignment vertical="center"/>
    </xf>
    <xf numFmtId="0" fontId="3" fillId="13" borderId="0" applyAlignment="0" applyBorder="0" applyNumberFormat="0" applyProtection="0">
      <alignment vertical="center"/>
    </xf>
    <xf numFmtId="0" fontId="28" fillId="14" borderId="0" applyAlignment="0" applyBorder="0" applyNumberFormat="0" applyProtection="0">
      <alignment vertical="center"/>
    </xf>
    <xf numFmtId="0" fontId="28" fillId="15" borderId="0" applyAlignment="0" applyBorder="0" applyNumberFormat="0" applyProtection="0">
      <alignment vertical="center"/>
    </xf>
    <xf numFmtId="0" fontId="3" fillId="16" borderId="0" applyAlignment="0" applyBorder="0" applyNumberFormat="0" applyProtection="0">
      <alignment vertical="center"/>
    </xf>
    <xf numFmtId="0" fontId="3" fillId="17" borderId="0" applyAlignment="0" applyBorder="0" applyNumberFormat="0" applyProtection="0">
      <alignment vertical="center"/>
    </xf>
    <xf numFmtId="0" fontId="28" fillId="18" borderId="0" applyAlignment="0" applyBorder="0" applyNumberFormat="0" applyProtection="0">
      <alignment vertical="center"/>
    </xf>
    <xf numFmtId="0" fontId="28" fillId="19" borderId="0" applyAlignment="0" applyBorder="0" applyNumberFormat="0" applyProtection="0">
      <alignment vertical="center"/>
    </xf>
    <xf numFmtId="0" fontId="3" fillId="20" borderId="0" applyAlignment="0" applyBorder="0" applyNumberFormat="0" applyProtection="0">
      <alignment vertical="center"/>
    </xf>
    <xf numFmtId="0" fontId="3" fillId="21" borderId="0" applyAlignment="0" applyBorder="0" applyNumberFormat="0" applyProtection="0">
      <alignment vertical="center"/>
    </xf>
    <xf numFmtId="0" fontId="28" fillId="22" borderId="0" applyAlignment="0" applyBorder="0" applyNumberFormat="0" applyProtection="0">
      <alignment vertical="center"/>
    </xf>
    <xf numFmtId="0" fontId="28" fillId="23" borderId="0" applyAlignment="0" applyBorder="0" applyNumberFormat="0" applyProtection="0">
      <alignment vertical="center"/>
    </xf>
    <xf numFmtId="0" fontId="3" fillId="24" borderId="0" applyAlignment="0" applyBorder="0" applyNumberFormat="0" applyProtection="0">
      <alignment vertical="center"/>
    </xf>
    <xf numFmtId="0" fontId="3" fillId="25" borderId="0" applyAlignment="0" applyBorder="0" applyNumberFormat="0" applyProtection="0">
      <alignment vertical="center"/>
    </xf>
    <xf numFmtId="0" fontId="28" fillId="26" borderId="0" applyAlignment="0" applyBorder="0" applyNumberFormat="0" applyProtection="0">
      <alignment vertical="center"/>
    </xf>
    <xf numFmtId="0" fontId="28" fillId="27" borderId="0" applyAlignment="0" applyBorder="0" applyNumberFormat="0" applyProtection="0">
      <alignment vertical="center"/>
    </xf>
    <xf numFmtId="0" fontId="3" fillId="28" borderId="0" applyAlignment="0" applyBorder="0" applyNumberFormat="0" applyProtection="0">
      <alignment vertical="center"/>
    </xf>
    <xf numFmtId="0" fontId="3" fillId="29" borderId="0" applyAlignment="0" applyBorder="0" applyNumberFormat="0" applyProtection="0">
      <alignment vertical="center"/>
    </xf>
    <xf numFmtId="0" fontId="28" fillId="2" borderId="0" applyAlignment="0" applyBorder="0" applyNumberFormat="0" applyProtection="0">
      <alignment vertical="center"/>
    </xf>
    <xf numFmtId="0" fontId="28" fillId="30" borderId="0" applyAlignment="0" applyBorder="0" applyNumberFormat="0" applyProtection="0">
      <alignment vertical="center"/>
    </xf>
    <xf numFmtId="0" fontId="3" fillId="31" borderId="0" applyAlignment="0" applyBorder="0" applyNumberFormat="0" applyProtection="0">
      <alignment vertical="center"/>
    </xf>
    <xf numFmtId="0" fontId="3" fillId="32" borderId="0" applyAlignment="0" applyBorder="0" applyNumberFormat="0" applyProtection="0">
      <alignment vertical="center"/>
    </xf>
    <xf numFmtId="0" fontId="28" fillId="33" borderId="0" applyAlignment="0" applyBorder="0" applyNumberFormat="0" applyProtection="0">
      <alignment vertical="center"/>
    </xf>
    <xf numFmtId="0" fontId="29" fillId="0" borderId="0" applyAlignment="0" applyBorder="0" applyFill="0" applyNumberFormat="0" applyProtection="0">
      <alignment vertical="center"/>
    </xf>
  </cellStyleXfs>
  <cellXfs count="100">
    <xf numFmtId="0" fontId="0" fillId="0" borderId="0" xfId="0">
      <alignment vertical="center"/>
    </xf>
    <xf numFmtId="0" fontId="2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Border="1">
      <alignment vertical="center"/>
    </xf>
    <xf numFmtId="0" fontId="2" fillId="0" borderId="9" xfId="0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Border="1">
      <alignment vertical="center"/>
    </xf>
    <xf numFmtId="0" fontId="2" fillId="0" borderId="14" xfId="0" applyBorder="1">
      <alignment vertical="center"/>
    </xf>
    <xf numFmtId="0" fontId="2" fillId="0" borderId="15" xfId="0" applyBorder="1">
      <alignment vertical="center"/>
    </xf>
    <xf numFmtId="0" fontId="2" fillId="0" borderId="4" xfId="0" applyBorder="1">
      <alignment vertical="center"/>
    </xf>
    <xf numFmtId="0" fontId="2" fillId="0" borderId="3" xfId="0" applyBorder="1">
      <alignment vertical="center"/>
    </xf>
    <xf numFmtId="0" fontId="2" fillId="0" borderId="5" xfId="0" applyBorder="1">
      <alignment vertical="center"/>
    </xf>
    <xf numFmtId="177" fontId="3" fillId="0" borderId="13" xfId="0" applyNumberForma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Border="1">
      <alignment vertical="center"/>
    </xf>
    <xf numFmtId="0" fontId="2" fillId="0" borderId="4" xfId="0" applyBorder="1" applyAlignment="1">
      <alignment horizontal="left" vertical="center"/>
    </xf>
    <xf numFmtId="0" fontId="2" fillId="0" borderId="5" xfId="0" applyBorder="1" applyAlignment="1">
      <alignment horizontal="left" vertical="center"/>
    </xf>
    <xf numFmtId="0" fontId="2" fillId="0" borderId="11" xfId="0" applyBorder="1">
      <alignment vertical="center"/>
    </xf>
    <xf numFmtId="0" fontId="3" fillId="0" borderId="2" xfId="0" applyBorder="1">
      <alignment vertical="center"/>
    </xf>
    <xf numFmtId="178" fontId="0" fillId="0" borderId="0" xfId="0" applyNumberFormat="1">
      <alignment vertical="center"/>
    </xf>
    <xf numFmtId="0" fontId="4" fillId="0" borderId="0" xfId="0" applyAlignment="1">
      <alignment horizontal="left" vertical="center"/>
    </xf>
    <xf numFmtId="0" fontId="6" fillId="0" borderId="0" xfId="0">
      <alignment vertical="center"/>
    </xf>
    <xf numFmtId="0" fontId="6" fillId="0" borderId="0" xfId="0" applyAlignment="1">
      <alignment horizontal="center" vertical="center"/>
    </xf>
    <xf numFmtId="0" fontId="7" fillId="0" borderId="0" xfId="0" applyAlignment="1">
      <alignment horizontal="center" vertical="center"/>
    </xf>
    <xf numFmtId="0" fontId="4" fillId="0" borderId="0" xfId="0" applyAlignment="1">
      <alignment horizontal="center" vertical="center"/>
    </xf>
    <xf numFmtId="0" fontId="4" fillId="2" borderId="16" xfId="0" applyFill="1" applyBorder="1" applyAlignment="1">
      <alignment horizontal="center" vertical="center"/>
    </xf>
    <xf numFmtId="0" fontId="7" fillId="2" borderId="16" xfId="0" applyFill="1" applyBorder="1" applyAlignment="1">
      <alignment horizontal="center" vertical="center"/>
    </xf>
    <xf numFmtId="0" fontId="4" fillId="0" borderId="16" xfId="0" applyBorder="1" applyAlignment="1">
      <alignment horizontal="center" vertical="center"/>
    </xf>
    <xf numFmtId="14" fontId="7" fillId="0" borderId="16" xfId="0" applyNumberFormat="1" applyBorder="1" applyAlignment="1">
      <alignment horizontal="center" vertical="center"/>
    </xf>
    <xf numFmtId="0" fontId="7" fillId="0" borderId="16" xfId="0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Border="1">
      <alignment vertical="center"/>
    </xf>
    <xf numFmtId="38" fontId="0" fillId="0" borderId="4" xfId="1" applyBorder="1">
      <alignment vertical="center"/>
    </xf>
    <xf numFmtId="38" fontId="0" fillId="0" borderId="5" xfId="1" applyBorder="1">
      <alignment vertical="center"/>
    </xf>
    <xf numFmtId="38" fontId="0" fillId="0" borderId="8" xfId="1" applyBorder="1">
      <alignment vertical="center"/>
    </xf>
    <xf numFmtId="38" fontId="0" fillId="0" borderId="0" xfId="1" applyBorder="1">
      <alignment vertical="center"/>
    </xf>
    <xf numFmtId="38" fontId="0" fillId="0" borderId="9" xfId="1" applyBorder="1">
      <alignment vertical="center"/>
    </xf>
    <xf numFmtId="0" fontId="0" fillId="0" borderId="8" xfId="0" applyBorder="1" applyAlignment="1">
      <alignment horizontal="center" vertical="center"/>
    </xf>
    <xf numFmtId="0" fontId="8" fillId="0" borderId="3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" fillId="0" borderId="0" xfId="2">
      <alignment vertical="center"/>
    </xf>
    <xf numFmtId="0" fontId="10" fillId="0" borderId="0" xfId="2" applyAlignment="1">
      <alignment horizontal="center" vertical="center"/>
    </xf>
    <xf numFmtId="0" fontId="11" fillId="0" borderId="3" xfId="0" applyNumberFormat="1" applyBorder="1">
      <alignment vertical="center"/>
    </xf>
    <xf numFmtId="0" fontId="11" fillId="0" borderId="4" xfId="0" applyNumberFormat="1" applyBorder="1">
      <alignment vertical="center"/>
    </xf>
    <xf numFmtId="0" fontId="11" fillId="0" borderId="5" xfId="0" applyNumberFormat="1" applyBorder="1">
      <alignment vertical="center"/>
    </xf>
    <xf numFmtId="0" fontId="11" fillId="0" borderId="8" xfId="0" applyNumberFormat="1" applyBorder="1">
      <alignment vertical="center"/>
    </xf>
    <xf numFmtId="0" fontId="11" fillId="0" borderId="0" xfId="0" applyNumberFormat="1" applyBorder="1">
      <alignment vertical="center"/>
    </xf>
    <xf numFmtId="0" fontId="11" fillId="0" borderId="9" xfId="0" applyNumberFormat="1" applyBorder="1">
      <alignment vertical="center"/>
    </xf>
    <xf numFmtId="0" fontId="11" fillId="0" borderId="0" xfId="0" applyNumberFormat="1" applyFill="1" applyBorder="1">
      <alignment vertical="center"/>
    </xf>
    <xf numFmtId="0" fontId="11" fillId="0" borderId="6" xfId="0" applyNumberFormat="1" applyBorder="1">
      <alignment vertical="center"/>
    </xf>
    <xf numFmtId="0" fontId="11" fillId="0" borderId="1" xfId="0" applyNumberFormat="1" applyBorder="1">
      <alignment vertical="center"/>
    </xf>
    <xf numFmtId="0" fontId="11" fillId="0" borderId="7" xfId="0" applyNumberFormat="1" applyBorder="1">
      <alignment vertical="center"/>
    </xf>
    <xf numFmtId="0" fontId="8" fillId="0" borderId="11" xfId="0" applyBorder="1">
      <alignment vertical="center"/>
    </xf>
    <xf numFmtId="179" fontId="2" fillId="0" borderId="13" xfId="3" applyNumberFormat="1" applyBorder="1">
      <alignment vertical="center"/>
    </xf>
    <xf numFmtId="179" fontId="2" fillId="0" borderId="2" xfId="3" applyNumberFormat="1" applyBorder="1">
      <alignment vertical="center"/>
    </xf>
    <xf numFmtId="0" fontId="2" fillId="0" borderId="2" xfId="0" applyBorder="1" applyAlignment="1">
      <alignment horizontal="center" vertical="center"/>
    </xf>
    <xf numFmtId="38" fontId="12" fillId="0" borderId="13" xfId="1" applyFill="1" applyBorder="1">
      <alignment vertical="center"/>
    </xf>
    <xf numFmtId="0" fontId="12" fillId="0" borderId="15" xfId="0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Border="1">
      <alignment vertical="center"/>
    </xf>
    <xf numFmtId="9" fontId="2" fillId="0" borderId="14" xfId="0" applyNumberFormat="1" applyBorder="1">
      <alignment vertical="center"/>
    </xf>
    <xf numFmtId="9" fontId="2" fillId="0" borderId="15" xfId="0" applyNumberFormat="1" applyBorder="1">
      <alignment vertical="center"/>
    </xf>
    <xf numFmtId="9" fontId="2" fillId="0" borderId="13" xfId="3" applyBorder="1">
      <alignment vertical="center"/>
    </xf>
    <xf numFmtId="9" fontId="2" fillId="0" borderId="14" xfId="3" applyBorder="1">
      <alignment vertical="center"/>
    </xf>
    <xf numFmtId="9" fontId="2" fillId="0" borderId="15" xfId="3" applyBorder="1">
      <alignment vertical="center"/>
    </xf>
    <xf numFmtId="9" fontId="2" fillId="0" borderId="13" xfId="0" applyNumberFormat="1" applyBorder="1">
      <alignment vertical="center"/>
    </xf>
    <xf numFmtId="0" fontId="11" fillId="3" borderId="9" xfId="0" applyNumberFormat="1" applyFill="1" applyBorder="1">
      <alignment vertical="center"/>
    </xf>
    <xf numFmtId="0" fontId="2" fillId="0" borderId="13" xfId="0" applyBorder="1" applyAlignment="1">
      <alignment horizontal="center" vertical="center"/>
    </xf>
    <xf numFmtId="0" fontId="2" fillId="0" borderId="14" xfId="0" applyBorder="1" applyAlignment="1">
      <alignment horizontal="center" vertical="center"/>
    </xf>
    <xf numFmtId="0" fontId="2" fillId="0" borderId="8" xfId="0" applyBorder="1" applyAlignment="1">
      <alignment horizontal="center" vertical="center"/>
    </xf>
    <xf numFmtId="0" fontId="2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Border="1" applyAlignment="1">
      <alignment horizontal="center" vertical="center"/>
    </xf>
    <xf numFmtId="0" fontId="2" fillId="0" borderId="3" xfId="0" applyBorder="1" applyAlignment="1">
      <alignment horizontal="center" vertical="center"/>
    </xf>
    <xf numFmtId="0" fontId="2" fillId="0" borderId="5" xfId="0" applyBorder="1" applyAlignment="1">
      <alignment horizontal="center" vertical="center"/>
    </xf>
    <xf numFmtId="0" fontId="9" fillId="0" borderId="0" xfId="2" applyAlignment="1">
      <alignment horizontal="left" vertical="top" wrapText="1"/>
    </xf>
    <xf numFmtId="0" fontId="9" fillId="0" borderId="0" xfId="2" applyAlignment="1">
      <alignment horizontal="left" vertical="top"/>
    </xf>
    <xf numFmtId="0" fontId="9" fillId="0" borderId="0" xfId="2" applyAlignment="1">
      <alignment vertical="top" wrapText="1"/>
    </xf>
    <xf numFmtId="0" fontId="9" fillId="0" borderId="0" xfId="2" applyAlignment="1">
      <alignment vertical="top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0" fillId="0" borderId="0" xfId="2" applyBorder="1" applyAlignment="1">
      <alignment horizontal="center" vertical="center"/>
    </xf>
    <xf numFmtId="0" fontId="9" fillId="0" borderId="0" xfId="2" applyBorder="1" applyAlignment="1">
      <alignment horizontal="center" vertical="center"/>
    </xf>
  </cellXfs>
  <cellStyles count="50">
    <cellStyle name="20% - 強調1" xfId="26" builtinId="30"/>
    <cellStyle name="20% - 強調2" xfId="30" builtinId="34"/>
    <cellStyle name="20% - 強調3" xfId="34" builtinId="38"/>
    <cellStyle name="20% - 強調4" xfId="38" builtinId="42"/>
    <cellStyle name="20% - 強調5" xfId="42" builtinId="46"/>
    <cellStyle name="20% - 強調6" xfId="46" builtinId="50"/>
    <cellStyle name="40% - 強調1" xfId="27" builtinId="31"/>
    <cellStyle name="40% - 強調2" xfId="31" builtinId="35"/>
    <cellStyle name="40% - 強調3" xfId="35" builtinId="39"/>
    <cellStyle name="40% - 強調4" xfId="39" builtinId="43"/>
    <cellStyle name="40% - 強調5" xfId="43" builtinId="47"/>
    <cellStyle name="40% - 強調6" xfId="47" builtinId="51"/>
    <cellStyle name="60% - 強調1" xfId="28" builtinId="32"/>
    <cellStyle name="60% - 強調2" xfId="32" builtinId="36"/>
    <cellStyle name="60% - 強調3" xfId="36" builtinId="40"/>
    <cellStyle name="60% - 強調4" xfId="40" builtinId="44"/>
    <cellStyle name="60% - 強調5" xfId="44" builtinId="48"/>
    <cellStyle name="60% - 強調6" xfId="48" builtinId="52"/>
    <cellStyle name="Followed Hyperlink" xfId="8" builtinId="9" hidden="1"/>
    <cellStyle name="Hyperlink" xfId="7" builtinId="8" hidden="1"/>
    <cellStyle name="コメント" xfId="9" builtinId="10"/>
    <cellStyle name="セルの確認" xfId="19" builtinId="23"/>
    <cellStyle name="タイトル" xfId="11" builtinId="15"/>
    <cellStyle name="タイトル 1" xfId="12" builtinId="16"/>
    <cellStyle name="タイトル 2" xfId="13" builtinId="17"/>
    <cellStyle name="タイトル 3" xfId="14" builtinId="18"/>
    <cellStyle name="タイトル 4" xfId="15" builtinId="19"/>
    <cellStyle name="パーセント" xfId="3" builtinId="5"/>
    <cellStyle name="リンクセル" xfId="20" builtinId="24"/>
    <cellStyle name="入力" xfId="16" builtinId="20"/>
    <cellStyle name="出力" xfId="17" builtinId="21"/>
    <cellStyle name="合計" xfId="21" builtinId="25"/>
    <cellStyle name="強調1" xfId="25" builtinId="29"/>
    <cellStyle name="強調2" xfId="29" builtinId="33"/>
    <cellStyle name="強調3" xfId="33" builtinId="37"/>
    <cellStyle name="強調4" xfId="37" builtinId="41"/>
    <cellStyle name="強調5" xfId="41" builtinId="45"/>
    <cellStyle name="強調6" xfId="45" builtinId="49"/>
    <cellStyle name="悪い" xfId="23" builtinId="27"/>
    <cellStyle name="桁区切り" xfId="4" builtinId="3"/>
    <cellStyle name="桁区切り" xfId="1" builtinId="6"/>
    <cellStyle name="標準" xfId="0" builtinId="0"/>
    <cellStyle name="標準" xfId="24" builtinId="28"/>
    <cellStyle name="良い" xfId="22" builtinId="26"/>
    <cellStyle name="計算" xfId="18" builtinId="22"/>
    <cellStyle name="説明テキスト" xfId="49" builtinId="53"/>
    <cellStyle name="警告文" xfId="10" builtinId="11"/>
    <cellStyle name="通貨" xfId="5" builtinId="4"/>
    <cellStyle name="通貨[0]" xfId="6" builtinId="7"/>
    <cellStyle name="標準 2" xfId="2"/>
  </cellStyles>
</styleSheet>
</file>

<file path=xl/_rels/workbook.xml.rels><?xml version="1.0" encoding="UTF-8"?>
<Relationships xmlns="http://schemas.openxmlformats.org/package/2006/relationships"><Relationship Id="rId1" Type="http://schemas.openxmlformats.org/officeDocument/2006/relationships/worksheet" Target="worksheets/sheet1.xml"></Relationship><Relationship Id="rId2" Type="http://schemas.openxmlformats.org/officeDocument/2006/relationships/worksheet" Target="worksheets/sheet2.xml"></Relationship><Relationship Id="rId3" Type="http://schemas.openxmlformats.org/officeDocument/2006/relationships/worksheet" Target="worksheets/sheet3.xml"></Relationship><Relationship Id="rId4" Type="http://schemas.openxmlformats.org/officeDocument/2006/relationships/worksheet" Target="worksheets/sheet4.xml"></Relationship><Relationship Id="rId5" Type="http://schemas.openxmlformats.org/officeDocument/2006/relationships/theme" Target="theme/theme1.xml"></Relationship><Relationship Id="rId6" Type="http://schemas.openxmlformats.org/officeDocument/2006/relationships/styles" Target="styles.xml"></Relationship><Relationship Id="rId7" Type="http://schemas.openxmlformats.org/officeDocument/2006/relationships/sharedStrings" Target="sharedStrings.xml"></Relationship></Relationships>
</file>

<file path=xl/drawings/_rels/drawing1.xml.rels><?xml version="1.0" encoding="UTF-8"?>
<Relationships xmlns="http://schemas.openxmlformats.org/package/2006/relationships"><Relationship Id="rId1" Type="http://schemas.openxmlformats.org/officeDocument/2006/relationships/image" Target="../media/OImage3167530890.png"></Relationship><Relationship Id="rId2" Type="http://schemas.openxmlformats.org/officeDocument/2006/relationships/image" Target="../media/OImage3171771691.png"></Relationship><Relationship Id="rId3" Type="http://schemas.openxmlformats.org/officeDocument/2006/relationships/image" Target="../media/OImage2355766012.png"></Relationship><Relationship Id="rId4" Type="http://schemas.openxmlformats.org/officeDocument/2006/relationships/image" Target="../media/OImage2476839373.png"></Relationship><Relationship Id="rId5" Type="http://schemas.openxmlformats.org/officeDocument/2006/relationships/image" Target="../media/OImage2380054814.png"></Relationship><Relationship Id="rId6" Type="http://schemas.openxmlformats.org/officeDocument/2006/relationships/image" Target="../media/OImage2460627535.png"></Relationship><Relationship Id="rId7" Type="http://schemas.openxmlformats.org/officeDocument/2006/relationships/image" Target="../media/OImage3167064976.png"></Relationship><Relationship Id="rId8" Type="http://schemas.openxmlformats.org/officeDocument/2006/relationships/image" Target="../media/OImage2381767217.png"></Relationship><Relationship Id="rId9" Type="http://schemas.openxmlformats.org/officeDocument/2006/relationships/image" Target="../media/OImage3168392098.png"></Relationship><Relationship Id="rId10" Type="http://schemas.openxmlformats.org/officeDocument/2006/relationships/image" Target="../media/OImage3186948499.png"></Relationship><Relationship Id="rId11" Type="http://schemas.openxmlformats.org/officeDocument/2006/relationships/image" Target="../media/OImage24336287310.png"></Relationship><Relationship Id="rId12" Type="http://schemas.openxmlformats.org/officeDocument/2006/relationships/image" Target="../media/OImage31868751311.png"></Relationship><Relationship Id="rId13" Type="http://schemas.openxmlformats.org/officeDocument/2006/relationships/image" Target="../media/OImage24119280112.png"></Relationship><Relationship Id="rId14" Type="http://schemas.openxmlformats.org/officeDocument/2006/relationships/image" Target="../media/OImage24102877713.png"></Relationship><Relationship Id="rId15" Type="http://schemas.openxmlformats.org/officeDocument/2006/relationships/image" Target="../media/OImage29425868114.png"></Relationship><Relationship Id="rId16" Type="http://schemas.openxmlformats.org/officeDocument/2006/relationships/image" Target="../media/OImage24988084115.png"></Relationship><Relationship Id="rId17" Type="http://schemas.openxmlformats.org/officeDocument/2006/relationships/image" Target="../media/OImage30300300916.png"></Relationship><Relationship Id="rId18" Type="http://schemas.openxmlformats.org/officeDocument/2006/relationships/image" Target="../media/OImage25082828117.png"></Relationship><Relationship Id="rId19" Type="http://schemas.openxmlformats.org/officeDocument/2006/relationships/image" Target="../media/OImage25121507318.png"></Relationship><Relationship Id="rId20" Type="http://schemas.openxmlformats.org/officeDocument/2006/relationships/image" Target="../media/OImage24048864119.png"></Relationship><Relationship Id="rId21" Type="http://schemas.openxmlformats.org/officeDocument/2006/relationships/image" Target="../media/OImage24276368920.png"></Relationship><Relationship Id="rId22" Type="http://schemas.openxmlformats.org/officeDocument/2006/relationships/image" Target="../media/OImage24190885721.png"></Relationship><Relationship Id="rId23" Type="http://schemas.openxmlformats.org/officeDocument/2006/relationships/image" Target="../media/OImage24191823322.png"></Relationship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/>
        </xdr:cNvSpPr>
      </xdr:nvSpPr>
      <xdr:spPr>
        <a:xfrm rot="840000">
          <a:off x="5353050" y="2415540"/>
          <a:ext cx="527685" cy="92773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10</xdr:col>
      <xdr:colOff>38100</xdr:colOff>
      <xdr:row>60</xdr:row>
      <xdr:rowOff>95250</xdr:rowOff>
    </xdr:from>
    <xdr:to>
      <xdr:col>10</xdr:col>
      <xdr:colOff>66675</xdr:colOff>
      <xdr:row>61</xdr:row>
      <xdr:rowOff>133350</xdr:rowOff>
    </xdr:to>
    <xdr:sp>
      <xdr:nvSpPr>
        <xdr:cNvPr id="3" name="正方形/長方形 7"/>
        <xdr:cNvSpPr>
          <a:spLocks/>
        </xdr:cNvSpPr>
      </xdr:nvSpPr>
      <xdr:spPr>
        <a:xfrm>
          <a:off x="6027420" y="1094041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10</xdr:col>
      <xdr:colOff>257175</xdr:colOff>
      <xdr:row>31</xdr:row>
      <xdr:rowOff>19050</xdr:rowOff>
    </xdr:from>
    <xdr:to>
      <xdr:col>10</xdr:col>
      <xdr:colOff>285750</xdr:colOff>
      <xdr:row>32</xdr:row>
      <xdr:rowOff>57150</xdr:rowOff>
    </xdr:to>
    <xdr:sp>
      <xdr:nvSpPr>
        <xdr:cNvPr id="4" name="正方形/長方形 1"/>
        <xdr:cNvSpPr>
          <a:spLocks/>
        </xdr:cNvSpPr>
      </xdr:nvSpPr>
      <xdr:spPr>
        <a:xfrm>
          <a:off x="6246495" y="56159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13</xdr:col>
      <xdr:colOff>314325</xdr:colOff>
      <xdr:row>77</xdr:row>
      <xdr:rowOff>57150</xdr:rowOff>
    </xdr:from>
    <xdr:to>
      <xdr:col>13</xdr:col>
      <xdr:colOff>342900</xdr:colOff>
      <xdr:row>78</xdr:row>
      <xdr:rowOff>47625</xdr:rowOff>
    </xdr:to>
    <xdr:sp>
      <xdr:nvSpPr>
        <xdr:cNvPr id="5" name="正方形/長方形 3"/>
        <xdr:cNvSpPr>
          <a:spLocks/>
        </xdr:cNvSpPr>
      </xdr:nvSpPr>
      <xdr:spPr>
        <a:xfrm>
          <a:off x="8161020" y="1397889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6</xdr:col>
      <xdr:colOff>295275</xdr:colOff>
      <xdr:row>136</xdr:row>
      <xdr:rowOff>161925</xdr:rowOff>
    </xdr:from>
    <xdr:to>
      <xdr:col>6</xdr:col>
      <xdr:colOff>323850</xdr:colOff>
      <xdr:row>138</xdr:row>
      <xdr:rowOff>19050</xdr:rowOff>
    </xdr:to>
    <xdr:sp>
      <xdr:nvSpPr>
        <xdr:cNvPr id="6" name="正方形/長方形 5"/>
        <xdr:cNvSpPr>
          <a:spLocks/>
        </xdr:cNvSpPr>
      </xdr:nvSpPr>
      <xdr:spPr>
        <a:xfrm>
          <a:off x="3808095" y="247611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190500</xdr:colOff>
      <xdr:row>135</xdr:row>
      <xdr:rowOff>19050</xdr:rowOff>
    </xdr:from>
    <xdr:to>
      <xdr:col>7</xdr:col>
      <xdr:colOff>219075</xdr:colOff>
      <xdr:row>136</xdr:row>
      <xdr:rowOff>57150</xdr:rowOff>
    </xdr:to>
    <xdr:sp>
      <xdr:nvSpPr>
        <xdr:cNvPr id="7" name="正方形/長方形 6"/>
        <xdr:cNvSpPr>
          <a:spLocks/>
        </xdr:cNvSpPr>
      </xdr:nvSpPr>
      <xdr:spPr>
        <a:xfrm>
          <a:off x="4322445" y="244373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600075</xdr:colOff>
      <xdr:row>134</xdr:row>
      <xdr:rowOff>9525</xdr:rowOff>
    </xdr:from>
    <xdr:to>
      <xdr:col>8</xdr:col>
      <xdr:colOff>9525</xdr:colOff>
      <xdr:row>135</xdr:row>
      <xdr:rowOff>0</xdr:rowOff>
    </xdr:to>
    <xdr:sp>
      <xdr:nvSpPr>
        <xdr:cNvPr id="8" name="正方形/長方形 14"/>
        <xdr:cNvSpPr>
          <a:spLocks/>
        </xdr:cNvSpPr>
      </xdr:nvSpPr>
      <xdr:spPr>
        <a:xfrm>
          <a:off x="4732020" y="242468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8</xdr:col>
      <xdr:colOff>133350</xdr:colOff>
      <xdr:row>105</xdr:row>
      <xdr:rowOff>9525</xdr:rowOff>
    </xdr:from>
    <xdr:to>
      <xdr:col>8</xdr:col>
      <xdr:colOff>161925</xdr:colOff>
      <xdr:row>106</xdr:row>
      <xdr:rowOff>47625</xdr:rowOff>
    </xdr:to>
    <xdr:sp>
      <xdr:nvSpPr>
        <xdr:cNvPr id="9" name="正方形/長方形 17"/>
        <xdr:cNvSpPr>
          <a:spLocks/>
        </xdr:cNvSpPr>
      </xdr:nvSpPr>
      <xdr:spPr>
        <a:xfrm>
          <a:off x="4884420" y="189985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333375</xdr:colOff>
      <xdr:row>102</xdr:row>
      <xdr:rowOff>161925</xdr:rowOff>
    </xdr:from>
    <xdr:to>
      <xdr:col>9</xdr:col>
      <xdr:colOff>361950</xdr:colOff>
      <xdr:row>104</xdr:row>
      <xdr:rowOff>28575</xdr:rowOff>
    </xdr:to>
    <xdr:sp>
      <xdr:nvSpPr>
        <xdr:cNvPr id="10" name="正方形/長方形 10"/>
        <xdr:cNvSpPr>
          <a:spLocks/>
        </xdr:cNvSpPr>
      </xdr:nvSpPr>
      <xdr:spPr>
        <a:xfrm>
          <a:off x="5703570" y="186080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438150</xdr:colOff>
      <xdr:row>178</xdr:row>
      <xdr:rowOff>133350</xdr:rowOff>
    </xdr:from>
    <xdr:to>
      <xdr:col>12</xdr:col>
      <xdr:colOff>466725</xdr:colOff>
      <xdr:row>179</xdr:row>
      <xdr:rowOff>171450</xdr:rowOff>
    </xdr:to>
    <xdr:sp>
      <xdr:nvSpPr>
        <xdr:cNvPr id="11" name="正方形/長方形 22"/>
        <xdr:cNvSpPr>
          <a:spLocks/>
        </xdr:cNvSpPr>
      </xdr:nvSpPr>
      <xdr:spPr>
        <a:xfrm>
          <a:off x="7665720" y="323335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15</xdr:col>
      <xdr:colOff>466725</xdr:colOff>
      <xdr:row>180</xdr:row>
      <xdr:rowOff>9525</xdr:rowOff>
    </xdr:from>
    <xdr:to>
      <xdr:col>15</xdr:col>
      <xdr:colOff>495300</xdr:colOff>
      <xdr:row>181</xdr:row>
      <xdr:rowOff>0</xdr:rowOff>
    </xdr:to>
    <xdr:sp>
      <xdr:nvSpPr>
        <xdr:cNvPr id="12" name="正方形/長方形 23"/>
        <xdr:cNvSpPr>
          <a:spLocks/>
        </xdr:cNvSpPr>
      </xdr:nvSpPr>
      <xdr:spPr>
        <a:xfrm>
          <a:off x="9551670" y="3257169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15</xdr:col>
      <xdr:colOff>180975</xdr:colOff>
      <xdr:row>223</xdr:row>
      <xdr:rowOff>57150</xdr:rowOff>
    </xdr:from>
    <xdr:to>
      <xdr:col>15</xdr:col>
      <xdr:colOff>209550</xdr:colOff>
      <xdr:row>224</xdr:row>
      <xdr:rowOff>95250</xdr:rowOff>
    </xdr:to>
    <xdr:sp>
      <xdr:nvSpPr>
        <xdr:cNvPr id="13" name="正方形/長方形 27"/>
        <xdr:cNvSpPr>
          <a:spLocks/>
        </xdr:cNvSpPr>
      </xdr:nvSpPr>
      <xdr:spPr>
        <a:xfrm>
          <a:off x="9265920" y="404012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8</xdr:col>
      <xdr:colOff>371475</xdr:colOff>
      <xdr:row>274</xdr:row>
      <xdr:rowOff>161925</xdr:rowOff>
    </xdr:from>
    <xdr:to>
      <xdr:col>8</xdr:col>
      <xdr:colOff>400050</xdr:colOff>
      <xdr:row>276</xdr:row>
      <xdr:rowOff>19050</xdr:rowOff>
    </xdr:to>
    <xdr:sp>
      <xdr:nvSpPr>
        <xdr:cNvPr id="14" name="正方形/長方形 9"/>
        <xdr:cNvSpPr>
          <a:spLocks/>
        </xdr:cNvSpPr>
      </xdr:nvSpPr>
      <xdr:spPr>
        <a:xfrm>
          <a:off x="5122545" y="497357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133350</xdr:colOff>
      <xdr:row>266</xdr:row>
      <xdr:rowOff>161925</xdr:rowOff>
    </xdr:from>
    <xdr:to>
      <xdr:col>12</xdr:col>
      <xdr:colOff>161925</xdr:colOff>
      <xdr:row>268</xdr:row>
      <xdr:rowOff>28575</xdr:rowOff>
    </xdr:to>
    <xdr:sp>
      <xdr:nvSpPr>
        <xdr:cNvPr id="15" name="正方形/長方形 11"/>
        <xdr:cNvSpPr>
          <a:spLocks/>
        </xdr:cNvSpPr>
      </xdr:nvSpPr>
      <xdr:spPr>
        <a:xfrm>
          <a:off x="7360920" y="482879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600075</xdr:colOff>
      <xdr:row>314</xdr:row>
      <xdr:rowOff>57150</xdr:rowOff>
    </xdr:from>
    <xdr:to>
      <xdr:col>10</xdr:col>
      <xdr:colOff>9525</xdr:colOff>
      <xdr:row>315</xdr:row>
      <xdr:rowOff>47625</xdr:rowOff>
    </xdr:to>
    <xdr:sp>
      <xdr:nvSpPr>
        <xdr:cNvPr id="16" name="正方形/長方形 13"/>
        <xdr:cNvSpPr>
          <a:spLocks/>
        </xdr:cNvSpPr>
      </xdr:nvSpPr>
      <xdr:spPr>
        <a:xfrm>
          <a:off x="5970270" y="56869965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238125</xdr:colOff>
      <xdr:row>329</xdr:row>
      <xdr:rowOff>95250</xdr:rowOff>
    </xdr:from>
    <xdr:to>
      <xdr:col>12</xdr:col>
      <xdr:colOff>428625</xdr:colOff>
      <xdr:row>331</xdr:row>
      <xdr:rowOff>9525</xdr:rowOff>
    </xdr:to>
    <xdr:sp>
      <xdr:nvSpPr>
        <xdr:cNvPr id="17" name="テキスト ボックス 15"/>
        <xdr:cNvSpPr txBox="1">
          <a:spLocks/>
        </xdr:cNvSpPr>
      </xdr:nvSpPr>
      <xdr:spPr>
        <a:xfrm>
          <a:off x="7465695" y="59622690"/>
          <a:ext cx="190500" cy="276225"/>
        </a:xfrm>
        <a:prstGeom prst="rect"/>
        <a:noFill/>
      </xdr:spPr>
    </xdr:sp>
    <xdr:clientData/>
  </xdr:twoCellAnchor>
  <xdr:twoCellAnchor editAs="twoCell">
    <xdr:from>
      <xdr:col>14</xdr:col>
      <xdr:colOff>542925</xdr:colOff>
      <xdr:row>307</xdr:row>
      <xdr:rowOff>57150</xdr:rowOff>
    </xdr:from>
    <xdr:to>
      <xdr:col>14</xdr:col>
      <xdr:colOff>571500</xdr:colOff>
      <xdr:row>308</xdr:row>
      <xdr:rowOff>47625</xdr:rowOff>
    </xdr:to>
    <xdr:sp>
      <xdr:nvSpPr>
        <xdr:cNvPr id="18" name="正方形/長方形 16"/>
        <xdr:cNvSpPr>
          <a:spLocks/>
        </xdr:cNvSpPr>
      </xdr:nvSpPr>
      <xdr:spPr>
        <a:xfrm>
          <a:off x="9008745" y="556031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238125</xdr:colOff>
      <xdr:row>355</xdr:row>
      <xdr:rowOff>133350</xdr:rowOff>
    </xdr:from>
    <xdr:to>
      <xdr:col>7</xdr:col>
      <xdr:colOff>266700</xdr:colOff>
      <xdr:row>356</xdr:row>
      <xdr:rowOff>123825</xdr:rowOff>
    </xdr:to>
    <xdr:sp>
      <xdr:nvSpPr>
        <xdr:cNvPr id="19" name="正方形/長方形 19"/>
        <xdr:cNvSpPr>
          <a:spLocks/>
        </xdr:cNvSpPr>
      </xdr:nvSpPr>
      <xdr:spPr>
        <a:xfrm>
          <a:off x="4370070" y="643661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57150</xdr:colOff>
      <xdr:row>355</xdr:row>
      <xdr:rowOff>152400</xdr:rowOff>
    </xdr:from>
    <xdr:to>
      <xdr:col>9</xdr:col>
      <xdr:colOff>85725</xdr:colOff>
      <xdr:row>357</xdr:row>
      <xdr:rowOff>9525</xdr:rowOff>
    </xdr:to>
    <xdr:sp>
      <xdr:nvSpPr>
        <xdr:cNvPr id="20" name="正方形/長方形 20"/>
        <xdr:cNvSpPr>
          <a:spLocks/>
        </xdr:cNvSpPr>
      </xdr:nvSpPr>
      <xdr:spPr>
        <a:xfrm>
          <a:off x="5427345" y="643851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104775</xdr:colOff>
      <xdr:row>398</xdr:row>
      <xdr:rowOff>161925</xdr:rowOff>
    </xdr:from>
    <xdr:to>
      <xdr:col>9</xdr:col>
      <xdr:colOff>133350</xdr:colOff>
      <xdr:row>400</xdr:row>
      <xdr:rowOff>28575</xdr:rowOff>
    </xdr:to>
    <xdr:sp>
      <xdr:nvSpPr>
        <xdr:cNvPr id="21" name="正方形/長方形 24"/>
        <xdr:cNvSpPr>
          <a:spLocks/>
        </xdr:cNvSpPr>
      </xdr:nvSpPr>
      <xdr:spPr>
        <a:xfrm>
          <a:off x="5474970" y="721766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11</xdr:col>
      <xdr:colOff>209550</xdr:colOff>
      <xdr:row>403</xdr:row>
      <xdr:rowOff>152400</xdr:rowOff>
    </xdr:from>
    <xdr:to>
      <xdr:col>11</xdr:col>
      <xdr:colOff>238125</xdr:colOff>
      <xdr:row>405</xdr:row>
      <xdr:rowOff>9525</xdr:rowOff>
    </xdr:to>
    <xdr:sp>
      <xdr:nvSpPr>
        <xdr:cNvPr id="22" name="正方形/長方形 25"/>
        <xdr:cNvSpPr>
          <a:spLocks/>
        </xdr:cNvSpPr>
      </xdr:nvSpPr>
      <xdr:spPr>
        <a:xfrm>
          <a:off x="6817995" y="730719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133350</xdr:colOff>
      <xdr:row>406</xdr:row>
      <xdr:rowOff>133350</xdr:rowOff>
    </xdr:from>
    <xdr:to>
      <xdr:col>12</xdr:col>
      <xdr:colOff>161925</xdr:colOff>
      <xdr:row>407</xdr:row>
      <xdr:rowOff>171450</xdr:rowOff>
    </xdr:to>
    <xdr:sp>
      <xdr:nvSpPr>
        <xdr:cNvPr id="23" name="正方形/長方形 28"/>
        <xdr:cNvSpPr>
          <a:spLocks/>
        </xdr:cNvSpPr>
      </xdr:nvSpPr>
      <xdr:spPr>
        <a:xfrm>
          <a:off x="7360920" y="735958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400050</xdr:colOff>
      <xdr:row>408</xdr:row>
      <xdr:rowOff>95250</xdr:rowOff>
    </xdr:from>
    <xdr:to>
      <xdr:col>12</xdr:col>
      <xdr:colOff>428625</xdr:colOff>
      <xdr:row>409</xdr:row>
      <xdr:rowOff>85725</xdr:rowOff>
    </xdr:to>
    <xdr:sp>
      <xdr:nvSpPr>
        <xdr:cNvPr id="24" name="正方形/長方形 29"/>
        <xdr:cNvSpPr>
          <a:spLocks/>
        </xdr:cNvSpPr>
      </xdr:nvSpPr>
      <xdr:spPr>
        <a:xfrm>
          <a:off x="7627620" y="73919715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oneCell">
    <xdr:from>
      <xdr:col>0</xdr:col>
      <xdr:colOff>12065</xdr:colOff>
      <xdr:row>0</xdr:row>
      <xdr:rowOff>12065</xdr:rowOff>
    </xdr:from>
    <xdr:to>
      <xdr:col>16</xdr:col>
      <xdr:colOff>226060</xdr:colOff>
      <xdr:row>56</xdr:row>
      <xdr:rowOff>0</xdr:rowOff>
    </xdr:to>
    <xdr:pic>
      <xdr:nvPicPr>
        <xdr:cNvPr id="25" name="図 25" descr="xl/media/OImage3167530890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57</xdr:row>
      <xdr:rowOff>12065</xdr:rowOff>
    </xdr:from>
    <xdr:to>
      <xdr:col>16</xdr:col>
      <xdr:colOff>226060</xdr:colOff>
      <xdr:row>113</xdr:row>
      <xdr:rowOff>0</xdr:rowOff>
    </xdr:to>
    <xdr:pic>
      <xdr:nvPicPr>
        <xdr:cNvPr id="26" name="図 26" descr="xl/media/OImage317177169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0314305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114</xdr:row>
      <xdr:rowOff>12065</xdr:rowOff>
    </xdr:from>
    <xdr:to>
      <xdr:col>16</xdr:col>
      <xdr:colOff>226060</xdr:colOff>
      <xdr:row>170</xdr:row>
      <xdr:rowOff>0</xdr:rowOff>
    </xdr:to>
    <xdr:pic>
      <xdr:nvPicPr>
        <xdr:cNvPr id="27" name="図 27" descr="xl/media/OImage2355766012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0629880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171</xdr:row>
      <xdr:rowOff>12065</xdr:rowOff>
    </xdr:from>
    <xdr:to>
      <xdr:col>16</xdr:col>
      <xdr:colOff>226060</xdr:colOff>
      <xdr:row>227</xdr:row>
      <xdr:rowOff>0</xdr:rowOff>
    </xdr:to>
    <xdr:pic>
      <xdr:nvPicPr>
        <xdr:cNvPr id="28" name="図 28" descr="xl/media/OImage2476839373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30945455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228</xdr:row>
      <xdr:rowOff>12065</xdr:rowOff>
    </xdr:from>
    <xdr:to>
      <xdr:col>16</xdr:col>
      <xdr:colOff>226060</xdr:colOff>
      <xdr:row>284</xdr:row>
      <xdr:rowOff>0</xdr:rowOff>
    </xdr:to>
    <xdr:pic>
      <xdr:nvPicPr>
        <xdr:cNvPr id="29" name="図 29" descr="xl/media/OImage2380054814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1261030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285</xdr:row>
      <xdr:rowOff>12065</xdr:rowOff>
    </xdr:from>
    <xdr:to>
      <xdr:col>16</xdr:col>
      <xdr:colOff>226060</xdr:colOff>
      <xdr:row>341</xdr:row>
      <xdr:rowOff>0</xdr:rowOff>
    </xdr:to>
    <xdr:pic>
      <xdr:nvPicPr>
        <xdr:cNvPr id="30" name="図 30" descr="xl/media/OImage2460627535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51576605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342</xdr:row>
      <xdr:rowOff>12065</xdr:rowOff>
    </xdr:from>
    <xdr:to>
      <xdr:col>16</xdr:col>
      <xdr:colOff>226060</xdr:colOff>
      <xdr:row>398</xdr:row>
      <xdr:rowOff>0</xdr:rowOff>
    </xdr:to>
    <xdr:pic>
      <xdr:nvPicPr>
        <xdr:cNvPr id="31" name="図 31" descr="xl/media/OImage3167064976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61892180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399</xdr:row>
      <xdr:rowOff>12065</xdr:rowOff>
    </xdr:from>
    <xdr:to>
      <xdr:col>16</xdr:col>
      <xdr:colOff>226060</xdr:colOff>
      <xdr:row>455</xdr:row>
      <xdr:rowOff>0</xdr:rowOff>
    </xdr:to>
    <xdr:pic>
      <xdr:nvPicPr>
        <xdr:cNvPr id="32" name="図 32" descr="xl/media/OImage2381767217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72207755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456</xdr:row>
      <xdr:rowOff>12065</xdr:rowOff>
    </xdr:from>
    <xdr:to>
      <xdr:col>16</xdr:col>
      <xdr:colOff>226060</xdr:colOff>
      <xdr:row>512</xdr:row>
      <xdr:rowOff>0</xdr:rowOff>
    </xdr:to>
    <xdr:pic>
      <xdr:nvPicPr>
        <xdr:cNvPr id="33" name="図 33" descr="xl/media/OImage3168392098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2523330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513</xdr:row>
      <xdr:rowOff>12065</xdr:rowOff>
    </xdr:from>
    <xdr:to>
      <xdr:col>16</xdr:col>
      <xdr:colOff>226060</xdr:colOff>
      <xdr:row>569</xdr:row>
      <xdr:rowOff>0</xdr:rowOff>
    </xdr:to>
    <xdr:pic>
      <xdr:nvPicPr>
        <xdr:cNvPr id="34" name="図 34" descr="xl/media/OImage3186948499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92838905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570</xdr:row>
      <xdr:rowOff>12065</xdr:rowOff>
    </xdr:from>
    <xdr:to>
      <xdr:col>16</xdr:col>
      <xdr:colOff>226060</xdr:colOff>
      <xdr:row>626</xdr:row>
      <xdr:rowOff>0</xdr:rowOff>
    </xdr:to>
    <xdr:pic>
      <xdr:nvPicPr>
        <xdr:cNvPr id="35" name="図 35" descr="xl/media/OImage24336287310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03154480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627</xdr:row>
      <xdr:rowOff>12065</xdr:rowOff>
    </xdr:from>
    <xdr:to>
      <xdr:col>16</xdr:col>
      <xdr:colOff>226060</xdr:colOff>
      <xdr:row>683</xdr:row>
      <xdr:rowOff>0</xdr:rowOff>
    </xdr:to>
    <xdr:pic>
      <xdr:nvPicPr>
        <xdr:cNvPr id="36" name="図 36" descr="xl/media/OImage31868751311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13470055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684</xdr:row>
      <xdr:rowOff>12065</xdr:rowOff>
    </xdr:from>
    <xdr:to>
      <xdr:col>16</xdr:col>
      <xdr:colOff>226060</xdr:colOff>
      <xdr:row>740</xdr:row>
      <xdr:rowOff>0</xdr:rowOff>
    </xdr:to>
    <xdr:pic>
      <xdr:nvPicPr>
        <xdr:cNvPr id="37" name="図 37" descr="xl/media/OImage24119280112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23785629"/>
          <a:ext cx="9939020" cy="10122536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741</xdr:row>
      <xdr:rowOff>12065</xdr:rowOff>
    </xdr:from>
    <xdr:to>
      <xdr:col>16</xdr:col>
      <xdr:colOff>226060</xdr:colOff>
      <xdr:row>797</xdr:row>
      <xdr:rowOff>0</xdr:rowOff>
    </xdr:to>
    <xdr:pic>
      <xdr:nvPicPr>
        <xdr:cNvPr id="38" name="図 38" descr="xl/media/OImage24102877713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4101204"/>
          <a:ext cx="9939020" cy="10122536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798</xdr:row>
      <xdr:rowOff>12065</xdr:rowOff>
    </xdr:from>
    <xdr:to>
      <xdr:col>16</xdr:col>
      <xdr:colOff>226060</xdr:colOff>
      <xdr:row>854</xdr:row>
      <xdr:rowOff>0</xdr:rowOff>
    </xdr:to>
    <xdr:pic>
      <xdr:nvPicPr>
        <xdr:cNvPr id="39" name="図 39" descr="xl/media/OImage29425868114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44416780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855</xdr:row>
      <xdr:rowOff>12065</xdr:rowOff>
    </xdr:from>
    <xdr:to>
      <xdr:col>16</xdr:col>
      <xdr:colOff>226060</xdr:colOff>
      <xdr:row>911</xdr:row>
      <xdr:rowOff>0</xdr:rowOff>
    </xdr:to>
    <xdr:pic>
      <xdr:nvPicPr>
        <xdr:cNvPr id="40" name="図 40" descr="xl/media/OImage24988084115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4732355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912</xdr:row>
      <xdr:rowOff>12065</xdr:rowOff>
    </xdr:from>
    <xdr:to>
      <xdr:col>16</xdr:col>
      <xdr:colOff>226060</xdr:colOff>
      <xdr:row>968</xdr:row>
      <xdr:rowOff>0</xdr:rowOff>
    </xdr:to>
    <xdr:pic>
      <xdr:nvPicPr>
        <xdr:cNvPr id="41" name="図 41" descr="xl/media/OImage30300300916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65047930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969</xdr:row>
      <xdr:rowOff>12065</xdr:rowOff>
    </xdr:from>
    <xdr:to>
      <xdr:col>16</xdr:col>
      <xdr:colOff>226060</xdr:colOff>
      <xdr:row>1025</xdr:row>
      <xdr:rowOff>0</xdr:rowOff>
    </xdr:to>
    <xdr:pic>
      <xdr:nvPicPr>
        <xdr:cNvPr id="42" name="図 42" descr="xl/media/OImage25082828117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75363505"/>
          <a:ext cx="993902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1026</xdr:row>
      <xdr:rowOff>12065</xdr:rowOff>
    </xdr:from>
    <xdr:to>
      <xdr:col>16</xdr:col>
      <xdr:colOff>357505</xdr:colOff>
      <xdr:row>1081</xdr:row>
      <xdr:rowOff>0</xdr:rowOff>
    </xdr:to>
    <xdr:pic>
      <xdr:nvPicPr>
        <xdr:cNvPr id="43" name="図 43" descr="xl/media/OImage25121507318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85679080"/>
          <a:ext cx="10070465" cy="994156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1082</xdr:row>
      <xdr:rowOff>12065</xdr:rowOff>
    </xdr:from>
    <xdr:to>
      <xdr:col>16</xdr:col>
      <xdr:colOff>345440</xdr:colOff>
      <xdr:row>1136</xdr:row>
      <xdr:rowOff>50165</xdr:rowOff>
    </xdr:to>
    <xdr:pic>
      <xdr:nvPicPr>
        <xdr:cNvPr id="44" name="図 4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95813680"/>
          <a:ext cx="10058400" cy="981075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1139</xdr:row>
      <xdr:rowOff>12065</xdr:rowOff>
    </xdr:from>
    <xdr:to>
      <xdr:col>16</xdr:col>
      <xdr:colOff>345440</xdr:colOff>
      <xdr:row>1193</xdr:row>
      <xdr:rowOff>50165</xdr:rowOff>
    </xdr:to>
    <xdr:pic>
      <xdr:nvPicPr>
        <xdr:cNvPr id="45" name="図 4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06131160"/>
          <a:ext cx="10058400" cy="981075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1197</xdr:row>
      <xdr:rowOff>12065</xdr:rowOff>
    </xdr:from>
    <xdr:to>
      <xdr:col>16</xdr:col>
      <xdr:colOff>345440</xdr:colOff>
      <xdr:row>1251</xdr:row>
      <xdr:rowOff>50165</xdr:rowOff>
    </xdr:to>
    <xdr:pic>
      <xdr:nvPicPr>
        <xdr:cNvPr id="46" name="図 4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16631520"/>
          <a:ext cx="10058400" cy="981075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1254</xdr:row>
      <xdr:rowOff>12065</xdr:rowOff>
    </xdr:from>
    <xdr:to>
      <xdr:col>16</xdr:col>
      <xdr:colOff>357505</xdr:colOff>
      <xdr:row>1309</xdr:row>
      <xdr:rowOff>0</xdr:rowOff>
    </xdr:to>
    <xdr:pic>
      <xdr:nvPicPr>
        <xdr:cNvPr id="47" name="図 4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26949000"/>
          <a:ext cx="10070465" cy="9941560"/>
        </a:xfrm>
        <a:prstGeom prst="rect"/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
<Relationships xmlns="http://schemas.openxmlformats.org/package/2006/relationships"></Relationships>
</file>

<file path=xl/worksheets/_rels/sheet2.xml.rels><?xml version="1.0" encoding="UTF-8"?>
<Relationships xmlns="http://schemas.openxmlformats.org/package/2006/relationships"><Relationship Id="rId1" Type="http://schemas.openxmlformats.org/officeDocument/2006/relationships/drawing" Target="../drawings/drawing1.xml"></Relationship></Relationships>
</file>

<file path=xl/worksheets/_rels/sheet3.xml.rels><?xml version="1.0" encoding="UTF-8"?>
<Relationships xmlns="http://schemas.openxmlformats.org/package/2006/relationships"></Relationships>
</file>

<file path=xl/worksheets/_rels/sheet4.xml.rels><?xml version="1.0" encoding="UTF-8"?>
<Relationships xmlns="http://schemas.openxmlformats.org/package/2006/relationships"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tabSelected="1" zoomScaleNormal="100" workbookViewId="0">
      <pane xSplit="1" ySplit="8" topLeftCell="B27" activePane="bottomRight" state="frozen"/>
      <selection pane="topRight" activeCell="B1" sqref="B1"/>
      <selection pane="bottomLeft" activeCell="A9" sqref="A9"/>
      <selection pane="bottomRight" activeCell="G40" sqref="G40"/>
    </sheetView>
  </sheetViews>
  <sheetFormatPr defaultRowHeight="18.750000"/>
  <cols>
    <col min="1" max="1" width="4.88000011" customWidth="1" outlineLevel="0"/>
    <col min="2" max="2" width="12.00500011" customWidth="1" outlineLevel="0"/>
    <col min="3" max="3" width="10.63000011" customWidth="1" outlineLevel="0"/>
    <col min="4" max="6" width="8.25500011" customWidth="1" outlineLevel="0"/>
    <col min="7" max="7" width="9.88000011" customWidth="1" outlineLevel="0"/>
    <col min="9" max="9" width="9.50500011" customWidth="1" outlineLevel="0"/>
    <col min="10" max="15" width="7.75500011" customWidth="1" outlineLevel="0"/>
  </cols>
  <sheetData>
    <row r="1" spans="1:18">
      <c r="A1" s="1" t="s">
        <v>7</v>
      </c>
      <c r="C1" s="0" t="s">
        <v>9</v>
      </c>
    </row>
    <row r="2" spans="1:18">
      <c r="A2" s="1" t="s">
        <v>8</v>
      </c>
      <c r="C2" s="0" t="s">
        <v>39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9.500000">
      <c r="A5" s="1" t="s">
        <v>13</v>
      </c>
      <c r="C5" s="29" t="s">
        <v>36</v>
      </c>
    </row>
    <row r="6" spans="1:18" ht="19.500000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1" t="s">
        <v>3</v>
      </c>
      <c r="H6" s="82"/>
      <c r="I6" s="88"/>
      <c r="J6" s="81" t="s">
        <v>25</v>
      </c>
      <c r="K6" s="82"/>
      <c r="L6" s="88"/>
      <c r="M6" s="81" t="s">
        <v>26</v>
      </c>
      <c r="N6" s="82"/>
      <c r="O6" s="88"/>
    </row>
    <row r="7" spans="1:18" ht="19.500000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00000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5" t="s">
        <v>25</v>
      </c>
      <c r="K8" s="86"/>
      <c r="L8" s="87"/>
      <c r="M8" s="85"/>
      <c r="N8" s="86"/>
      <c r="O8" s="87"/>
    </row>
    <row r="9" spans="1:18">
      <c r="A9" s="9">
        <v>1</v>
      </c>
      <c r="B9" s="23">
        <v>44159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>IF(E9="","",H8+N9)</f>
        <v>104500</v>
      </c>
      <c r="I9" s="22">
        <f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>
      <c r="A10" s="9">
        <v>2</v>
      </c>
      <c r="B10" s="5">
        <v>44166</v>
      </c>
      <c r="C10" s="47">
        <v>1</v>
      </c>
      <c r="D10" s="57">
        <v>1.27</v>
      </c>
      <c r="E10" s="58">
        <v>1.5</v>
      </c>
      <c r="F10" s="59">
        <v>2</v>
      </c>
      <c r="G10" s="22">
        <f>IF(D10="","",G9+M10)</f>
        <v>107765.161</v>
      </c>
      <c r="H10" s="22">
        <f>IF(E10="","",H9+N10)</f>
        <v>109202.5</v>
      </c>
      <c r="I10" s="22">
        <f>IF(F10="","",I9+O10)</f>
        <v>112360</v>
      </c>
      <c r="J10" s="44">
        <f>IF(G9="","",G9*0.03)</f>
        <v>3114.3</v>
      </c>
      <c r="K10" s="45">
        <f>IF(H9="","",H9*0.03)</f>
        <v>3135</v>
      </c>
      <c r="L10" s="46">
        <f>IF(I9="","",I9*0.03)</f>
        <v>3180</v>
      </c>
      <c r="M10" s="44">
        <f>IF(D10="","",J10*D10)</f>
        <v>3955.161</v>
      </c>
      <c r="N10" s="45">
        <f>IF(E10="","",K10*E10)</f>
        <v>4702.5</v>
      </c>
      <c r="O10" s="46">
        <f>IF(F10="","",L10*F10)</f>
        <v>6360</v>
      </c>
      <c r="P10" s="40"/>
      <c r="Q10" s="40"/>
      <c r="R10" s="40"/>
    </row>
    <row r="11" spans="1:18">
      <c r="A11" s="9">
        <v>3</v>
      </c>
      <c r="B11" s="5">
        <v>44176</v>
      </c>
      <c r="C11" s="47">
        <v>2</v>
      </c>
      <c r="D11" s="57">
        <v>-1</v>
      </c>
      <c r="E11" s="58">
        <v>-1</v>
      </c>
      <c r="F11" s="80">
        <v>-1</v>
      </c>
      <c r="G11" s="22">
        <f>IF(D11="","",G10+M11)</f>
        <v>104532.20617</v>
      </c>
      <c r="H11" s="22">
        <f>IF(E11="","",H10+N11)</f>
        <v>105926.425</v>
      </c>
      <c r="I11" s="22">
        <f>IF(F11="","",I10+O11)</f>
        <v>108989.2</v>
      </c>
      <c r="J11" s="44">
        <f>IF(G10="","",G10*0.03)</f>
        <v>3232.95483</v>
      </c>
      <c r="K11" s="45">
        <f>IF(H10="","",H10*0.03)</f>
        <v>3276.075</v>
      </c>
      <c r="L11" s="46">
        <f>IF(I10="","",I10*0.03)</f>
        <v>3370.8</v>
      </c>
      <c r="M11" s="44">
        <f>IF(D11="","",J11*D11)</f>
        <v>-3232.95483</v>
      </c>
      <c r="N11" s="45">
        <f>IF(E11="","",K11*E11)</f>
        <v>-3276.075</v>
      </c>
      <c r="O11" s="46">
        <f>IF(F11="","",L11*F11)</f>
        <v>-3370.8</v>
      </c>
      <c r="P11" s="40"/>
      <c r="Q11" s="40"/>
      <c r="R11" s="40"/>
    </row>
    <row r="12" spans="1:18">
      <c r="A12" s="9">
        <v>4</v>
      </c>
      <c r="B12" s="5">
        <v>44164</v>
      </c>
      <c r="C12" s="47">
        <v>1</v>
      </c>
      <c r="D12" s="57">
        <v>-1</v>
      </c>
      <c r="E12" s="58">
        <v>-1</v>
      </c>
      <c r="F12" s="59">
        <v>-1</v>
      </c>
      <c r="G12" s="22">
        <f>IF(D12="","",G11+M12)</f>
        <v>101396.2399849</v>
      </c>
      <c r="H12" s="22">
        <f>IF(E12="","",H11+N12)</f>
        <v>102748.63225</v>
      </c>
      <c r="I12" s="22">
        <f>IF(F12="","",I11+O12)</f>
        <v>105719.524</v>
      </c>
      <c r="J12" s="44">
        <f>IF(G11="","",G11*0.03)</f>
        <v>3135.9661851</v>
      </c>
      <c r="K12" s="45">
        <f>IF(H11="","",H11*0.03)</f>
        <v>3177.79275</v>
      </c>
      <c r="L12" s="46">
        <f>IF(I11="","",I11*0.03)</f>
        <v>3269.676</v>
      </c>
      <c r="M12" s="44">
        <f>IF(D12="","",J12*D12)</f>
        <v>-3135.9661851</v>
      </c>
      <c r="N12" s="45">
        <f>IF(E12="","",K12*E12)</f>
        <v>-3177.79275</v>
      </c>
      <c r="O12" s="46">
        <f>IF(F12="","",L12*F12)</f>
        <v>-3269.676</v>
      </c>
      <c r="P12" s="40"/>
      <c r="Q12" s="40"/>
      <c r="R12" s="40"/>
    </row>
    <row r="13" spans="1:18">
      <c r="A13" s="9">
        <v>5</v>
      </c>
      <c r="B13" s="5">
        <v>44209</v>
      </c>
      <c r="C13" s="47">
        <v>2</v>
      </c>
      <c r="D13" s="57">
        <v>1.27</v>
      </c>
      <c r="E13" s="58">
        <v>1.5</v>
      </c>
      <c r="F13" s="80">
        <v>2</v>
      </c>
      <c r="G13" s="22">
        <f>IF(D13="","",G12+M13)</f>
        <v>105259.436728325</v>
      </c>
      <c r="H13" s="22">
        <f>IF(E13="","",H12+N13)</f>
        <v>107372.32070125</v>
      </c>
      <c r="I13" s="22">
        <f>IF(F13="","",I12+O13)</f>
        <v>112062.69544</v>
      </c>
      <c r="J13" s="44">
        <f>IF(G12="","",G12*0.03)</f>
        <v>3041.887199547</v>
      </c>
      <c r="K13" s="45">
        <f>IF(H12="","",H12*0.03)</f>
        <v>3082.4589675</v>
      </c>
      <c r="L13" s="46">
        <f>IF(I12="","",I12*0.03)</f>
        <v>3171.58572</v>
      </c>
      <c r="M13" s="44">
        <f>IF(D13="","",J13*D13)</f>
        <v>3863.19674342469</v>
      </c>
      <c r="N13" s="45">
        <f>IF(E13="","",K13*E13)</f>
        <v>4623.68845125</v>
      </c>
      <c r="O13" s="46">
        <f>IF(F13="","",L13*F13)</f>
        <v>6343.17144</v>
      </c>
      <c r="P13" s="40"/>
      <c r="Q13" s="40"/>
      <c r="R13" s="40"/>
    </row>
    <row r="14" spans="1:18">
      <c r="A14" s="9">
        <v>6</v>
      </c>
      <c r="B14" s="5">
        <v>44216</v>
      </c>
      <c r="C14" s="47">
        <v>1</v>
      </c>
      <c r="D14" s="57">
        <v>-1</v>
      </c>
      <c r="E14" s="58">
        <v>-1</v>
      </c>
      <c r="F14" s="59">
        <v>-1</v>
      </c>
      <c r="G14" s="22">
        <f>IF(D14="","",G13+M14)</f>
        <v>102101.653626475</v>
      </c>
      <c r="H14" s="22">
        <f>IF(E14="","",H13+N14)</f>
        <v>104151.151080213</v>
      </c>
      <c r="I14" s="22">
        <f>IF(F14="","",I13+O14)</f>
        <v>108700.8145768</v>
      </c>
      <c r="J14" s="44">
        <f>IF(G13="","",G13*0.03)</f>
        <v>3157.78310184974</v>
      </c>
      <c r="K14" s="45">
        <f>IF(H13="","",H13*0.03)</f>
        <v>3221.1696210375</v>
      </c>
      <c r="L14" s="46">
        <f>IF(I13="","",I13*0.03)</f>
        <v>3361.8808632</v>
      </c>
      <c r="M14" s="44">
        <f>IF(D14="","",J14*D14)</f>
        <v>-3157.78310184974</v>
      </c>
      <c r="N14" s="45">
        <f>IF(E14="","",K14*E14)</f>
        <v>-3221.1696210375</v>
      </c>
      <c r="O14" s="46">
        <f>IF(F14="","",L14*F14)</f>
        <v>-3361.8808632</v>
      </c>
      <c r="P14" s="40"/>
      <c r="Q14" s="40"/>
      <c r="R14" s="40"/>
    </row>
    <row r="15" spans="1:18">
      <c r="A15" s="9">
        <v>7</v>
      </c>
      <c r="B15" s="5">
        <v>44217</v>
      </c>
      <c r="C15" s="47">
        <v>1</v>
      </c>
      <c r="D15" s="57">
        <v>-1</v>
      </c>
      <c r="E15" s="58">
        <v>-1</v>
      </c>
      <c r="F15" s="59">
        <v>-1</v>
      </c>
      <c r="G15" s="22">
        <f>IF(D15="","",G14+M15)</f>
        <v>99038.6040176807</v>
      </c>
      <c r="H15" s="22">
        <f>IF(E15="","",H14+N15)</f>
        <v>101026.616547806</v>
      </c>
      <c r="I15" s="22">
        <f>IF(F15="","",I14+O15)</f>
        <v>105439.790139496</v>
      </c>
      <c r="J15" s="44">
        <f>IF(G14="","",G14*0.03)</f>
        <v>3063.04960879425</v>
      </c>
      <c r="K15" s="45">
        <f>IF(H14="","",H14*0.03)</f>
        <v>3124.53453240638</v>
      </c>
      <c r="L15" s="46">
        <f>IF(I14="","",I14*0.03)</f>
        <v>3261.024437304</v>
      </c>
      <c r="M15" s="44">
        <f>IF(D15="","",J15*D15)</f>
        <v>-3063.04960879425</v>
      </c>
      <c r="N15" s="45">
        <f>IF(E15="","",K15*E15)</f>
        <v>-3124.53453240638</v>
      </c>
      <c r="O15" s="46">
        <f>IF(F15="","",L15*F15)</f>
        <v>-3261.024437304</v>
      </c>
      <c r="P15" s="40"/>
      <c r="Q15" s="40"/>
      <c r="R15" s="40"/>
    </row>
    <row r="16" spans="1:18">
      <c r="A16" s="9">
        <v>8</v>
      </c>
      <c r="B16" s="5">
        <v>44237</v>
      </c>
      <c r="C16" s="47">
        <v>1</v>
      </c>
      <c r="D16" s="57">
        <v>1.27</v>
      </c>
      <c r="E16" s="58">
        <v>1.5</v>
      </c>
      <c r="F16" s="59">
        <v>0</v>
      </c>
      <c r="G16" s="22">
        <f>IF(D16="","",G15+M16)</f>
        <v>102811.974830754</v>
      </c>
      <c r="H16" s="22">
        <f>IF(E16="","",H15+N16)</f>
        <v>105572.814292457</v>
      </c>
      <c r="I16" s="22">
        <f>IF(F16="","",I15+O16)</f>
        <v>105439.790139496</v>
      </c>
      <c r="J16" s="44">
        <f>IF(G15="","",G15*0.03)</f>
        <v>2971.15812053042</v>
      </c>
      <c r="K16" s="45">
        <f>IF(H15="","",H15*0.03)</f>
        <v>3030.79849643418</v>
      </c>
      <c r="L16" s="46">
        <f>IF(I15="","",I15*0.03)</f>
        <v>3163.19370418488</v>
      </c>
      <c r="M16" s="44">
        <f>IF(D16="","",J16*D16)</f>
        <v>3773.37081307363</v>
      </c>
      <c r="N16" s="45">
        <f>IF(E16="","",K16*E16)</f>
        <v>4546.19774465128</v>
      </c>
      <c r="O16" s="46">
        <f>IF(F16="","",L16*F16)</f>
        <v>0</v>
      </c>
      <c r="P16" s="40"/>
      <c r="Q16" s="40"/>
      <c r="R16" s="40"/>
    </row>
    <row r="17" spans="1:18">
      <c r="A17" s="9">
        <v>9</v>
      </c>
      <c r="B17" s="5">
        <v>44245</v>
      </c>
      <c r="C17" s="47">
        <v>1</v>
      </c>
      <c r="D17" s="57">
        <v>1.27</v>
      </c>
      <c r="E17" s="58">
        <v>1.5</v>
      </c>
      <c r="F17" s="59">
        <v>2</v>
      </c>
      <c r="G17" s="22">
        <f>IF(D17="","",G16+M17)</f>
        <v>106729.111071806</v>
      </c>
      <c r="H17" s="22">
        <f>IF(E17="","",H16+N17)</f>
        <v>110323.590935618</v>
      </c>
      <c r="I17" s="22">
        <f>IF(F17="","",I16+O17)</f>
        <v>111766.177547866</v>
      </c>
      <c r="J17" s="44">
        <f>IF(G16="","",G16*0.03)</f>
        <v>3084.35924492263</v>
      </c>
      <c r="K17" s="45">
        <f>IF(H16="","",H16*0.03)</f>
        <v>3167.18442877372</v>
      </c>
      <c r="L17" s="46">
        <f>IF(I16="","",I16*0.03)</f>
        <v>3163.19370418488</v>
      </c>
      <c r="M17" s="44">
        <f>IF(D17="","",J17*D17)</f>
        <v>3917.13624105174</v>
      </c>
      <c r="N17" s="45">
        <f>IF(E17="","",K17*E17)</f>
        <v>4750.77664316058</v>
      </c>
      <c r="O17" s="46">
        <f>IF(F17="","",L17*F17)</f>
        <v>6326.38740836976</v>
      </c>
      <c r="P17" s="40"/>
      <c r="Q17" s="40"/>
      <c r="R17" s="40"/>
    </row>
    <row r="18" spans="1:18">
      <c r="A18" s="9">
        <v>10</v>
      </c>
      <c r="B18" s="5">
        <v>44270</v>
      </c>
      <c r="C18" s="47">
        <v>2</v>
      </c>
      <c r="D18" s="57">
        <v>-1</v>
      </c>
      <c r="E18" s="58">
        <v>-1</v>
      </c>
      <c r="F18" s="59">
        <v>-1</v>
      </c>
      <c r="G18" s="22">
        <f>IF(D18="","",G17+M18)</f>
        <v>103527.237739652</v>
      </c>
      <c r="H18" s="22">
        <f>IF(E18="","",H17+N18)</f>
        <v>107013.883207549</v>
      </c>
      <c r="I18" s="22">
        <f>IF(F18="","",I17+O18)</f>
        <v>108413.19222143</v>
      </c>
      <c r="J18" s="44">
        <f>IF(G17="","",G17*0.03)</f>
        <v>3201.87333215418</v>
      </c>
      <c r="K18" s="45">
        <f>IF(H17="","",H17*0.03)</f>
        <v>3309.70772806854</v>
      </c>
      <c r="L18" s="46">
        <f>IF(I17="","",I17*0.03)</f>
        <v>3352.98532643597</v>
      </c>
      <c r="M18" s="44">
        <f>IF(D18="","",J18*D18)</f>
        <v>-3201.87333215418</v>
      </c>
      <c r="N18" s="45">
        <f>IF(E18="","",K18*E18)</f>
        <v>-3309.70772806854</v>
      </c>
      <c r="O18" s="46">
        <f>IF(F18="","",L18*F18)</f>
        <v>-3352.98532643597</v>
      </c>
      <c r="P18" s="40"/>
      <c r="Q18" s="40"/>
      <c r="R18" s="40"/>
    </row>
    <row r="19" spans="1:18">
      <c r="A19" s="9">
        <v>11</v>
      </c>
      <c r="B19" s="5">
        <v>44280</v>
      </c>
      <c r="C19" s="47">
        <v>2</v>
      </c>
      <c r="D19" s="57">
        <v>1.27</v>
      </c>
      <c r="E19" s="58">
        <v>1.5</v>
      </c>
      <c r="F19" s="59">
        <v>2</v>
      </c>
      <c r="G19" s="22">
        <f>IF(D19="","",G18+M19)</f>
        <v>107471.625497533</v>
      </c>
      <c r="H19" s="22">
        <f>IF(E19="","",H18+N19)</f>
        <v>111829.507951889</v>
      </c>
      <c r="I19" s="22">
        <f>IF(F19="","",I18+O19)</f>
        <v>114917.983754716</v>
      </c>
      <c r="J19" s="44">
        <f>IF(G18="","",G18*0.03)</f>
        <v>3105.81713218956</v>
      </c>
      <c r="K19" s="45">
        <f>IF(H18="","",H18*0.03)</f>
        <v>3210.41649622648</v>
      </c>
      <c r="L19" s="46">
        <f>IF(I18="","",I18*0.03)</f>
        <v>3252.39576664289</v>
      </c>
      <c r="M19" s="44">
        <f>IF(D19="","",J19*D19)</f>
        <v>3944.38775788074</v>
      </c>
      <c r="N19" s="45">
        <f>IF(E19="","",K19*E19)</f>
        <v>4815.62474433973</v>
      </c>
      <c r="O19" s="46">
        <f>IF(F19="","",L19*F19)</f>
        <v>6504.79153328579</v>
      </c>
      <c r="P19" s="40"/>
      <c r="Q19" s="40"/>
      <c r="R19" s="40"/>
    </row>
    <row r="20" spans="1:18">
      <c r="A20" s="9">
        <v>12</v>
      </c>
      <c r="B20" s="5">
        <v>44281</v>
      </c>
      <c r="C20" s="47">
        <v>1</v>
      </c>
      <c r="D20" s="57">
        <v>-1</v>
      </c>
      <c r="E20" s="58">
        <v>-1</v>
      </c>
      <c r="F20" s="59">
        <v>-1</v>
      </c>
      <c r="G20" s="22">
        <f>IF(D20="","",G19+M20)</f>
        <v>104247.476732607</v>
      </c>
      <c r="H20" s="22">
        <f>IF(E20="","",H19+N20)</f>
        <v>108474.622713333</v>
      </c>
      <c r="I20" s="22">
        <f>IF(F20="","",I19+O20)</f>
        <v>111470.444242074</v>
      </c>
      <c r="J20" s="44">
        <f>IF(G19="","",G19*0.03)</f>
        <v>3224.14876492598</v>
      </c>
      <c r="K20" s="45">
        <f>IF(H19="","",H19*0.03)</f>
        <v>3354.88523855668</v>
      </c>
      <c r="L20" s="46">
        <f>IF(I19="","",I19*0.03)</f>
        <v>3447.53951264147</v>
      </c>
      <c r="M20" s="44">
        <f>IF(D20="","",J20*D20)</f>
        <v>-3224.14876492598</v>
      </c>
      <c r="N20" s="45">
        <f>IF(E20="","",K20*E20)</f>
        <v>-3354.88523855668</v>
      </c>
      <c r="O20" s="46">
        <f>IF(F20="","",L20*F20)</f>
        <v>-3447.53951264147</v>
      </c>
      <c r="P20" s="40"/>
      <c r="Q20" s="40"/>
      <c r="R20" s="40"/>
    </row>
    <row r="21" spans="1:18">
      <c r="A21" s="9">
        <v>13</v>
      </c>
      <c r="B21" s="5">
        <v>44285</v>
      </c>
      <c r="C21" s="47">
        <v>2</v>
      </c>
      <c r="D21" s="57">
        <v>-1</v>
      </c>
      <c r="E21" s="58">
        <v>-1</v>
      </c>
      <c r="F21" s="59">
        <v>-1</v>
      </c>
      <c r="G21" s="22">
        <f>IF(D21="","",G20+M21)</f>
        <v>101120.052430628</v>
      </c>
      <c r="H21" s="22">
        <f>IF(E21="","",H20+N21)</f>
        <v>105220.384031933</v>
      </c>
      <c r="I21" s="22">
        <f>IF(F21="","",I20+O21)</f>
        <v>108126.330914812</v>
      </c>
      <c r="J21" s="44">
        <f>IF(G20="","",G20*0.03)</f>
        <v>3127.4243019782</v>
      </c>
      <c r="K21" s="45">
        <f>IF(H20="","",H20*0.03)</f>
        <v>3254.23868139998</v>
      </c>
      <c r="L21" s="46">
        <f>IF(I20="","",I20*0.03)</f>
        <v>3344.11332726222</v>
      </c>
      <c r="M21" s="44">
        <f>IF(D21="","",J21*D21)</f>
        <v>-3127.4243019782</v>
      </c>
      <c r="N21" s="45">
        <f>IF(E21="","",K21*E21)</f>
        <v>-3254.23868139998</v>
      </c>
      <c r="O21" s="46">
        <f>IF(F21="","",L21*F21)</f>
        <v>-3344.11332726222</v>
      </c>
      <c r="P21" s="40"/>
      <c r="Q21" s="40"/>
      <c r="R21" s="40"/>
    </row>
    <row r="22" spans="1:18">
      <c r="A22" s="9">
        <v>14</v>
      </c>
      <c r="B22" s="5">
        <v>44287</v>
      </c>
      <c r="C22" s="47">
        <v>1</v>
      </c>
      <c r="D22" s="57">
        <v>1.27</v>
      </c>
      <c r="E22" s="58">
        <v>1.5</v>
      </c>
      <c r="F22" s="59">
        <v>0</v>
      </c>
      <c r="G22" s="22">
        <f>IF(D22="","",G21+M22)</f>
        <v>104972.726428235</v>
      </c>
      <c r="H22" s="22">
        <f>IF(E22="","",H21+N22)</f>
        <v>109955.30131337</v>
      </c>
      <c r="I22" s="22">
        <f>IF(F22="","",I21+O22)</f>
        <v>108126.330914812</v>
      </c>
      <c r="J22" s="44">
        <f>IF(G21="","",G21*0.03)</f>
        <v>3033.60157291885</v>
      </c>
      <c r="K22" s="45">
        <f>IF(H21="","",H21*0.03)</f>
        <v>3156.61152095798</v>
      </c>
      <c r="L22" s="46">
        <f>IF(I21="","",I21*0.03)</f>
        <v>3243.78992744436</v>
      </c>
      <c r="M22" s="44">
        <f>IF(D22="","",J22*D22)</f>
        <v>3852.67399760694</v>
      </c>
      <c r="N22" s="45">
        <f>IF(E22="","",K22*E22)</f>
        <v>4734.91728143696</v>
      </c>
      <c r="O22" s="46">
        <f>IF(F22="","",L22*F22)</f>
        <v>0</v>
      </c>
      <c r="P22" s="40"/>
      <c r="Q22" s="40"/>
      <c r="R22" s="40"/>
    </row>
    <row r="23" spans="1:18">
      <c r="A23" s="9">
        <v>15</v>
      </c>
      <c r="B23" s="5">
        <v>44292</v>
      </c>
      <c r="C23" s="47">
        <v>1</v>
      </c>
      <c r="D23" s="57">
        <v>1.27</v>
      </c>
      <c r="E23" s="58">
        <v>1.5</v>
      </c>
      <c r="F23" s="80">
        <v>2</v>
      </c>
      <c r="G23" s="22">
        <f>IF(D23="","",G22+M23)</f>
        <v>108972.187305151</v>
      </c>
      <c r="H23" s="22">
        <f>IF(E23="","",H22+N23)</f>
        <v>114903.289872471</v>
      </c>
      <c r="I23" s="22">
        <f>IF(F23="","",I22+O23)</f>
        <v>114613.910769701</v>
      </c>
      <c r="J23" s="44">
        <f>IF(G22="","",G22*0.03)</f>
        <v>3149.18179284706</v>
      </c>
      <c r="K23" s="45">
        <f>IF(H22="","",H22*0.03)</f>
        <v>3298.65903940109</v>
      </c>
      <c r="L23" s="46">
        <f>IF(I22="","",I22*0.03)</f>
        <v>3243.78992744436</v>
      </c>
      <c r="M23" s="44">
        <f>IF(D23="","",J23*D23)</f>
        <v>3999.46087691577</v>
      </c>
      <c r="N23" s="45">
        <f>IF(E23="","",K23*E23)</f>
        <v>4947.98855910163</v>
      </c>
      <c r="O23" s="46">
        <f>IF(F23="","",L23*F23)</f>
        <v>6487.57985488871</v>
      </c>
      <c r="P23" s="40"/>
      <c r="Q23" s="40"/>
      <c r="R23" s="40"/>
    </row>
    <row r="24" spans="1:18">
      <c r="A24" s="9">
        <v>16</v>
      </c>
      <c r="B24" s="5">
        <v>44295</v>
      </c>
      <c r="C24" s="47">
        <v>1</v>
      </c>
      <c r="D24" s="57">
        <v>-1</v>
      </c>
      <c r="E24" s="58">
        <v>-1</v>
      </c>
      <c r="F24" s="59">
        <v>-1</v>
      </c>
      <c r="G24" s="22">
        <f>IF(D24="","",G23+M24)</f>
        <v>105703.021685997</v>
      </c>
      <c r="H24" s="22">
        <f>IF(E24="","",H23+N24)</f>
        <v>111456.191176297</v>
      </c>
      <c r="I24" s="22">
        <f>IF(F24="","",I23+O24)</f>
        <v>111175.49344661</v>
      </c>
      <c r="J24" s="44">
        <f>IF(G23="","",G23*0.03)</f>
        <v>3269.16561915454</v>
      </c>
      <c r="K24" s="45">
        <f>IF(H23="","",H23*0.03)</f>
        <v>3447.09869617413</v>
      </c>
      <c r="L24" s="46">
        <f>IF(I23="","",I23*0.03)</f>
        <v>3438.41732309102</v>
      </c>
      <c r="M24" s="44">
        <f>IF(D24="","",J24*D24)</f>
        <v>-3269.16561915454</v>
      </c>
      <c r="N24" s="45">
        <f>IF(E24="","",K24*E24)</f>
        <v>-3447.09869617413</v>
      </c>
      <c r="O24" s="46">
        <f>IF(F24="","",L24*F24)</f>
        <v>-3438.41732309102</v>
      </c>
      <c r="P24" s="40"/>
      <c r="Q24" s="40"/>
      <c r="R24" s="40"/>
    </row>
    <row r="25" spans="1:18">
      <c r="A25" s="9">
        <v>17</v>
      </c>
      <c r="B25" s="5">
        <v>44335</v>
      </c>
      <c r="C25" s="47">
        <v>2</v>
      </c>
      <c r="D25" s="57">
        <v>1.27</v>
      </c>
      <c r="E25" s="58">
        <v>1.5</v>
      </c>
      <c r="F25" s="59">
        <v>2</v>
      </c>
      <c r="G25" s="22">
        <f>IF(D25="","",G24+M25)</f>
        <v>109730.306812233</v>
      </c>
      <c r="H25" s="22">
        <f>IF(E25="","",H24+N25)</f>
        <v>116471.71977923</v>
      </c>
      <c r="I25" s="22">
        <f>IF(F25="","",I24+O25)</f>
        <v>117846.023053407</v>
      </c>
      <c r="J25" s="44">
        <f>IF(G24="","",G24*0.03)</f>
        <v>3171.0906505799</v>
      </c>
      <c r="K25" s="45">
        <f>IF(H24="","",H24*0.03)</f>
        <v>3343.68573528891</v>
      </c>
      <c r="L25" s="46">
        <f>IF(I24="","",I24*0.03)</f>
        <v>3335.26480339829</v>
      </c>
      <c r="M25" s="44">
        <f>IF(D25="","",J25*D25)</f>
        <v>4027.28512623647</v>
      </c>
      <c r="N25" s="45">
        <f>IF(E25="","",K25*E25)</f>
        <v>5015.52860293337</v>
      </c>
      <c r="O25" s="46">
        <f>IF(F25="","",L25*F25)</f>
        <v>6670.52960679658</v>
      </c>
      <c r="P25" s="40"/>
      <c r="Q25" s="40"/>
      <c r="R25" s="40"/>
    </row>
    <row r="26" spans="1:18">
      <c r="A26" s="9">
        <v>18</v>
      </c>
      <c r="B26" s="5">
        <v>44340</v>
      </c>
      <c r="C26" s="47">
        <v>1</v>
      </c>
      <c r="D26" s="57">
        <v>1.27</v>
      </c>
      <c r="E26" s="58">
        <v>1.5</v>
      </c>
      <c r="F26" s="59">
        <v>0</v>
      </c>
      <c r="G26" s="22">
        <f>IF(D26="","",G25+M26)</f>
        <v>113911.03150178</v>
      </c>
      <c r="H26" s="22">
        <f>IF(E26="","",H25+N26)</f>
        <v>121712.947169296</v>
      </c>
      <c r="I26" s="22">
        <f>IF(F26="","",I25+O26)</f>
        <v>117846.023053407</v>
      </c>
      <c r="J26" s="44">
        <f>IF(G25="","",G25*0.03)</f>
        <v>3291.909204367</v>
      </c>
      <c r="K26" s="45">
        <f>IF(H25="","",H25*0.03)</f>
        <v>3494.15159337691</v>
      </c>
      <c r="L26" s="46">
        <f>IF(I25="","",I25*0.03)</f>
        <v>3535.3806916022</v>
      </c>
      <c r="M26" s="44">
        <f>IF(D26="","",J26*D26)</f>
        <v>4180.7246895461</v>
      </c>
      <c r="N26" s="45">
        <f>IF(E26="","",K26*E26)</f>
        <v>5241.22739006537</v>
      </c>
      <c r="O26" s="46">
        <f>IF(F26="","",L26*F26)</f>
        <v>0</v>
      </c>
      <c r="P26" s="40"/>
      <c r="Q26" s="40"/>
      <c r="R26" s="40"/>
    </row>
    <row r="27" spans="1:18">
      <c r="A27" s="9">
        <v>19</v>
      </c>
      <c r="B27" s="5">
        <v>44363</v>
      </c>
      <c r="C27" s="47">
        <v>2</v>
      </c>
      <c r="D27" s="57">
        <v>1.27</v>
      </c>
      <c r="E27" s="58">
        <v>1.5</v>
      </c>
      <c r="F27" s="59">
        <v>2</v>
      </c>
      <c r="G27" s="22">
        <f>IF(D27="","",G26+M27)</f>
        <v>118251.041801998</v>
      </c>
      <c r="H27" s="22">
        <f>IF(E27="","",H26+N27)</f>
        <v>127190.029791914</v>
      </c>
      <c r="I27" s="22">
        <f>IF(F27="","",I26+O27)</f>
        <v>124916.784436611</v>
      </c>
      <c r="J27" s="44">
        <f>IF(G26="","",G26*0.03)</f>
        <v>3417.33094505339</v>
      </c>
      <c r="K27" s="45">
        <f>IF(H26="","",H26*0.03)</f>
        <v>3651.38841507887</v>
      </c>
      <c r="L27" s="46">
        <f>IF(I26="","",I26*0.03)</f>
        <v>3535.3806916022</v>
      </c>
      <c r="M27" s="44">
        <f>IF(D27="","",J27*D27)</f>
        <v>4340.01030021781</v>
      </c>
      <c r="N27" s="45">
        <f>IF(E27="","",K27*E27)</f>
        <v>5477.08262261831</v>
      </c>
      <c r="O27" s="46">
        <f>IF(F27="","",L27*F27)</f>
        <v>7070.7613832044</v>
      </c>
      <c r="P27" s="40"/>
      <c r="Q27" s="40"/>
      <c r="R27" s="40"/>
    </row>
    <row r="28" spans="1:18">
      <c r="A28" s="9">
        <v>20</v>
      </c>
      <c r="B28" s="5">
        <v>44369</v>
      </c>
      <c r="C28" s="47">
        <v>2</v>
      </c>
      <c r="D28" s="57">
        <v>-1</v>
      </c>
      <c r="E28" s="58">
        <v>-1</v>
      </c>
      <c r="F28" s="59">
        <v>-1</v>
      </c>
      <c r="G28" s="22">
        <f>IF(D28="","",G27+M28)</f>
        <v>114703.510547938</v>
      </c>
      <c r="H28" s="22">
        <f>IF(E28="","",H27+N28)</f>
        <v>123374.328898157</v>
      </c>
      <c r="I28" s="22">
        <f>IF(F28="","",I27+O28)</f>
        <v>121169.280903513</v>
      </c>
      <c r="J28" s="44">
        <f>IF(G27="","",G27*0.03)</f>
        <v>3547.53125405993</v>
      </c>
      <c r="K28" s="45">
        <f>IF(H27="","",H27*0.03)</f>
        <v>3815.70089375743</v>
      </c>
      <c r="L28" s="46">
        <f>IF(I27="","",I27*0.03)</f>
        <v>3747.50353309834</v>
      </c>
      <c r="M28" s="44">
        <f>IF(D28="","",J28*D28)</f>
        <v>-3547.53125405993</v>
      </c>
      <c r="N28" s="45">
        <f>IF(E28="","",K28*E28)</f>
        <v>-3815.70089375743</v>
      </c>
      <c r="O28" s="46">
        <f>IF(F28="","",L28*F28)</f>
        <v>-3747.50353309834</v>
      </c>
      <c r="P28" s="40"/>
      <c r="Q28" s="40"/>
      <c r="R28" s="40"/>
    </row>
    <row r="29" spans="1:18">
      <c r="A29" s="9">
        <v>21</v>
      </c>
      <c r="B29" s="5">
        <v>44372</v>
      </c>
      <c r="C29" s="47">
        <v>1</v>
      </c>
      <c r="D29" s="57">
        <v>1.27</v>
      </c>
      <c r="E29" s="58">
        <v>1.5</v>
      </c>
      <c r="F29" s="80">
        <v>0</v>
      </c>
      <c r="G29" s="22">
        <f>IF(D29="","",G28+M29)</f>
        <v>119073.714299814</v>
      </c>
      <c r="H29" s="22">
        <f>IF(E29="","",H28+N29)</f>
        <v>128926.173698574</v>
      </c>
      <c r="I29" s="22">
        <f>IF(F29="","",I28+O29)</f>
        <v>121169.280903513</v>
      </c>
      <c r="J29" s="44">
        <f>IF(G28="","",G28*0.03)</f>
        <v>3441.10531643814</v>
      </c>
      <c r="K29" s="45">
        <f>IF(H28="","",H28*0.03)</f>
        <v>3701.22986694471</v>
      </c>
      <c r="L29" s="46">
        <f>IF(I28="","",I28*0.03)</f>
        <v>3635.07842710539</v>
      </c>
      <c r="M29" s="44">
        <f>IF(D29="","",J29*D29)</f>
        <v>4370.20375187643</v>
      </c>
      <c r="N29" s="45">
        <f>IF(E29="","",K29*E29)</f>
        <v>5551.84480041706</v>
      </c>
      <c r="O29" s="46">
        <f>IF(F29="","",L29*F29)</f>
        <v>0</v>
      </c>
      <c r="P29" s="40"/>
      <c r="Q29" s="40"/>
      <c r="R29" s="40"/>
    </row>
    <row r="30" spans="1:18">
      <c r="A30" s="9">
        <v>22</v>
      </c>
      <c r="B30" s="5">
        <v>44384</v>
      </c>
      <c r="C30" s="47">
        <v>2</v>
      </c>
      <c r="D30" s="57">
        <v>-1</v>
      </c>
      <c r="E30" s="58">
        <v>-1</v>
      </c>
      <c r="F30" s="80">
        <v>-1</v>
      </c>
      <c r="G30" s="22">
        <f>IF(D30="","",G29+M30)</f>
        <v>115501.50287082</v>
      </c>
      <c r="H30" s="22">
        <f>IF(E30="","",H29+N30)</f>
        <v>125058.388487617</v>
      </c>
      <c r="I30" s="22">
        <f>IF(F30="","",I29+O30)</f>
        <v>117534.202476408</v>
      </c>
      <c r="J30" s="44">
        <f>IF(G29="","",G29*0.03)</f>
        <v>3572.21142899443</v>
      </c>
      <c r="K30" s="45">
        <f>IF(H29="","",H29*0.03)</f>
        <v>3867.78521095722</v>
      </c>
      <c r="L30" s="46">
        <f>IF(I29="","",I29*0.03)</f>
        <v>3635.07842710539</v>
      </c>
      <c r="M30" s="44">
        <f>IF(D30="","",J30*D30)</f>
        <v>-3572.21142899443</v>
      </c>
      <c r="N30" s="45">
        <f>IF(E30="","",K30*E30)</f>
        <v>-3867.78521095722</v>
      </c>
      <c r="O30" s="46">
        <f>IF(F30="","",L30*F30)</f>
        <v>-3635.07842710539</v>
      </c>
      <c r="P30" s="40"/>
      <c r="Q30" s="40"/>
      <c r="R30" s="40"/>
    </row>
    <row r="31" spans="1:18">
      <c r="A31" s="9">
        <v>23</v>
      </c>
      <c r="B31" s="5">
        <v>44403</v>
      </c>
      <c r="C31" s="47">
        <v>1</v>
      </c>
      <c r="D31" s="57">
        <v>1.27</v>
      </c>
      <c r="E31" s="58">
        <v>0</v>
      </c>
      <c r="F31" s="59">
        <v>0</v>
      </c>
      <c r="G31" s="22">
        <f>IF(D31="","",G30+M31)</f>
        <v>119902.110130198</v>
      </c>
      <c r="H31" s="22">
        <f>IF(E31="","",H30+N31)</f>
        <v>125058.388487617</v>
      </c>
      <c r="I31" s="22">
        <f>IF(F31="","",I30+O31)</f>
        <v>117534.202476408</v>
      </c>
      <c r="J31" s="44">
        <f>IF(G30="","",G30*0.03)</f>
        <v>3465.0450861246</v>
      </c>
      <c r="K31" s="45">
        <f>IF(H30="","",H30*0.03)</f>
        <v>3751.7516546285</v>
      </c>
      <c r="L31" s="46">
        <f>IF(I30="","",I30*0.03)</f>
        <v>3526.02607429223</v>
      </c>
      <c r="M31" s="44">
        <f>IF(D31="","",J31*D31)</f>
        <v>4400.60725937824</v>
      </c>
      <c r="N31" s="45">
        <f>IF(E31="","",K31*E31)</f>
        <v>0</v>
      </c>
      <c r="O31" s="46">
        <f>IF(F31="","",L31*F31)</f>
        <v>0</v>
      </c>
      <c r="P31" s="40"/>
      <c r="Q31" s="40"/>
      <c r="R31" s="40"/>
    </row>
    <row r="32" spans="1:18">
      <c r="A32" s="9">
        <v>24</v>
      </c>
      <c r="B32" s="5">
        <v>44441</v>
      </c>
      <c r="C32" s="47">
        <v>1</v>
      </c>
      <c r="D32" s="57">
        <v>1.27</v>
      </c>
      <c r="E32" s="58">
        <v>1.5</v>
      </c>
      <c r="F32" s="59">
        <v>2</v>
      </c>
      <c r="G32" s="22">
        <f>IF(D32="","",G31+M32)</f>
        <v>124470.380526159</v>
      </c>
      <c r="H32" s="22">
        <f>IF(E32="","",H31+N32)</f>
        <v>130686.015969559</v>
      </c>
      <c r="I32" s="22">
        <f>IF(F32="","",I31+O32)</f>
        <v>124586.254624992</v>
      </c>
      <c r="J32" s="44">
        <f>IF(G31="","",G31*0.03)</f>
        <v>3597.06330390594</v>
      </c>
      <c r="K32" s="45">
        <f>IF(H31="","",H31*0.03)</f>
        <v>3751.7516546285</v>
      </c>
      <c r="L32" s="46">
        <f>IF(I31="","",I31*0.03)</f>
        <v>3526.02607429223</v>
      </c>
      <c r="M32" s="44">
        <f>IF(D32="","",J32*D32)</f>
        <v>4568.27039596055</v>
      </c>
      <c r="N32" s="45">
        <f>IF(E32="","",K32*E32)</f>
        <v>5627.62748194275</v>
      </c>
      <c r="O32" s="46">
        <f>IF(F32="","",L32*F32)</f>
        <v>7052.05214858446</v>
      </c>
      <c r="P32" s="40"/>
      <c r="Q32" s="40"/>
      <c r="R32" s="40"/>
    </row>
    <row r="33" spans="1:18">
      <c r="A33" s="9">
        <v>25</v>
      </c>
      <c r="B33" s="5">
        <v>44447</v>
      </c>
      <c r="C33" s="47">
        <v>2</v>
      </c>
      <c r="D33" s="57">
        <v>-1</v>
      </c>
      <c r="E33" s="58">
        <v>-1</v>
      </c>
      <c r="F33" s="59">
        <v>-1</v>
      </c>
      <c r="G33" s="22">
        <f>IF(D33="","",G32+M33)</f>
        <v>120736.269110374</v>
      </c>
      <c r="H33" s="22">
        <f>IF(E33="","",H32+N33)</f>
        <v>126765.435490473</v>
      </c>
      <c r="I33" s="22">
        <f>IF(F33="","",I32+O33)</f>
        <v>120848.666986242</v>
      </c>
      <c r="J33" s="44">
        <f>IF(G32="","",G32*0.03)</f>
        <v>3734.11141578476</v>
      </c>
      <c r="K33" s="45">
        <f>IF(H32="","",H32*0.03)</f>
        <v>3920.58047908678</v>
      </c>
      <c r="L33" s="46">
        <f>IF(I32="","",I32*0.03)</f>
        <v>3737.58763874976</v>
      </c>
      <c r="M33" s="44">
        <f>IF(D33="","",J33*D33)</f>
        <v>-3734.11141578476</v>
      </c>
      <c r="N33" s="45">
        <f>IF(E33="","",K33*E33)</f>
        <v>-3920.58047908678</v>
      </c>
      <c r="O33" s="46">
        <f>IF(F33="","",L33*F33)</f>
        <v>-3737.58763874976</v>
      </c>
      <c r="P33" s="40"/>
      <c r="Q33" s="40"/>
      <c r="R33" s="40"/>
    </row>
    <row r="34" spans="1:18">
      <c r="A34" s="9">
        <v>26</v>
      </c>
      <c r="B34" s="5">
        <v>44468</v>
      </c>
      <c r="C34" s="47">
        <v>2</v>
      </c>
      <c r="D34" s="57">
        <v>1.27</v>
      </c>
      <c r="E34" s="58">
        <v>1.5</v>
      </c>
      <c r="F34" s="80">
        <v>2</v>
      </c>
      <c r="G34" s="22">
        <f>IF(D34="","",G33+M34)</f>
        <v>125336.320963479</v>
      </c>
      <c r="H34" s="22">
        <f>IF(E34="","",H33+N34)</f>
        <v>132469.880087544</v>
      </c>
      <c r="I34" s="22">
        <f>IF(F34="","",I33+O34)</f>
        <v>128099.587005417</v>
      </c>
      <c r="J34" s="44">
        <f>IF(G33="","",G33*0.03)</f>
        <v>3622.08807331122</v>
      </c>
      <c r="K34" s="45">
        <f>IF(H33="","",H33*0.03)</f>
        <v>3802.96306471418</v>
      </c>
      <c r="L34" s="46">
        <f>IF(I33="","",I33*0.03)</f>
        <v>3625.46000958727</v>
      </c>
      <c r="M34" s="44">
        <f>IF(D34="","",J34*D34)</f>
        <v>4600.05185310525</v>
      </c>
      <c r="N34" s="45">
        <f>IF(E34="","",K34*E34)</f>
        <v>5704.44459707127</v>
      </c>
      <c r="O34" s="46">
        <f>IF(F34="","",L34*F34)</f>
        <v>7250.92001917454</v>
      </c>
      <c r="P34" s="40"/>
      <c r="Q34" s="40"/>
      <c r="R34" s="40"/>
    </row>
    <row r="35" spans="1:18">
      <c r="A35" s="9">
        <v>27</v>
      </c>
      <c r="B35" s="5">
        <v>44473</v>
      </c>
      <c r="C35" s="47">
        <v>1</v>
      </c>
      <c r="D35" s="57">
        <v>1.27</v>
      </c>
      <c r="E35" s="58">
        <v>1.5</v>
      </c>
      <c r="F35" s="80">
        <v>2</v>
      </c>
      <c r="G35" s="22">
        <f>IF(D35="","",G34+M35)</f>
        <v>130111.634792188</v>
      </c>
      <c r="H35" s="22">
        <f>IF(E35="","",H34+N35)</f>
        <v>138431.024691483</v>
      </c>
      <c r="I35" s="22">
        <f>IF(F35="","",I34+O35)</f>
        <v>135785.562225742</v>
      </c>
      <c r="J35" s="44">
        <f>IF(G34="","",G34*0.03)</f>
        <v>3760.08962890437</v>
      </c>
      <c r="K35" s="45">
        <f>IF(H34="","",H34*0.03)</f>
        <v>3974.09640262632</v>
      </c>
      <c r="L35" s="46">
        <f>IF(I34="","",I34*0.03)</f>
        <v>3842.98761016251</v>
      </c>
      <c r="M35" s="44">
        <f>IF(D35="","",J35*D35)</f>
        <v>4775.31382870856</v>
      </c>
      <c r="N35" s="45">
        <f>IF(E35="","",K35*E35)</f>
        <v>5961.14460393948</v>
      </c>
      <c r="O35" s="46">
        <f>IF(F35="","",L35*F35)</f>
        <v>7685.97522032502</v>
      </c>
      <c r="P35" s="40"/>
      <c r="Q35" s="40"/>
      <c r="R35" s="40"/>
    </row>
    <row r="36" spans="1:18">
      <c r="A36" s="9">
        <v>28</v>
      </c>
      <c r="B36" s="5">
        <v>44482</v>
      </c>
      <c r="C36" s="47">
        <v>1</v>
      </c>
      <c r="D36" s="57">
        <v>-1</v>
      </c>
      <c r="E36" s="58">
        <v>-1</v>
      </c>
      <c r="F36" s="59">
        <v>-1</v>
      </c>
      <c r="G36" s="22">
        <f>IF(D36="","",G35+M36)</f>
        <v>126208.285748422</v>
      </c>
      <c r="H36" s="22">
        <f>IF(E36="","",H35+N36)</f>
        <v>134278.093950739</v>
      </c>
      <c r="I36" s="22">
        <f>IF(F36="","",I35+O36)</f>
        <v>131711.99535897</v>
      </c>
      <c r="J36" s="44">
        <f>IF(G35="","",G35*0.03)</f>
        <v>3903.34904376563</v>
      </c>
      <c r="K36" s="45">
        <f>IF(H35="","",H35*0.03)</f>
        <v>4152.9307407445</v>
      </c>
      <c r="L36" s="46">
        <f>IF(I35="","",I35*0.03)</f>
        <v>4073.56686677226</v>
      </c>
      <c r="M36" s="44">
        <f>IF(D36="","",J36*D36)</f>
        <v>-3903.34904376563</v>
      </c>
      <c r="N36" s="45">
        <f>IF(E36="","",K36*E36)</f>
        <v>-4152.9307407445</v>
      </c>
      <c r="O36" s="46">
        <f>IF(F36="","",L36*F36)</f>
        <v>-4073.56686677226</v>
      </c>
      <c r="P36" s="40"/>
      <c r="Q36" s="40"/>
      <c r="R36" s="40"/>
    </row>
    <row r="37" spans="1:18">
      <c r="A37" s="9">
        <v>29</v>
      </c>
      <c r="B37" s="5">
        <v>44490</v>
      </c>
      <c r="C37" s="47">
        <v>2</v>
      </c>
      <c r="D37" s="57">
        <v>1.27</v>
      </c>
      <c r="E37" s="58">
        <v>1.5</v>
      </c>
      <c r="F37" s="59">
        <v>2</v>
      </c>
      <c r="G37" s="22">
        <f>IF(D37="","",G36+M37)</f>
        <v>131016.821435437</v>
      </c>
      <c r="H37" s="22">
        <f>IF(E37="","",H36+N37)</f>
        <v>140320.608178522</v>
      </c>
      <c r="I37" s="22">
        <f>IF(F37="","",I36+O37)</f>
        <v>139614.715080508</v>
      </c>
      <c r="J37" s="44">
        <f>IF(G36="","",G36*0.03)</f>
        <v>3786.24857245266</v>
      </c>
      <c r="K37" s="45">
        <f>IF(H36="","",H36*0.03)</f>
        <v>4028.34281852217</v>
      </c>
      <c r="L37" s="46">
        <f>IF(I36="","",I36*0.03)</f>
        <v>3951.35986076909</v>
      </c>
      <c r="M37" s="44">
        <f>IF(D37="","",J37*D37)</f>
        <v>4808.53568701488</v>
      </c>
      <c r="N37" s="45">
        <f>IF(E37="","",K37*E37)</f>
        <v>6042.51422778326</v>
      </c>
      <c r="O37" s="46">
        <f>IF(F37="","",L37*F37)</f>
        <v>7902.71972153818</v>
      </c>
      <c r="P37" s="40"/>
      <c r="Q37" s="40"/>
      <c r="R37" s="40"/>
    </row>
    <row r="38" spans="1:18">
      <c r="A38" s="9">
        <v>30</v>
      </c>
      <c r="B38" s="5">
        <v>44495</v>
      </c>
      <c r="C38" s="47">
        <v>2</v>
      </c>
      <c r="D38" s="57">
        <v>-1</v>
      </c>
      <c r="E38" s="58">
        <v>-1</v>
      </c>
      <c r="F38" s="59">
        <v>-1</v>
      </c>
      <c r="G38" s="22">
        <f>IF(D38="","",G37+M38)</f>
        <v>127086.316792374</v>
      </c>
      <c r="H38" s="22">
        <f>IF(E38="","",H37+N38)</f>
        <v>136110.989933167</v>
      </c>
      <c r="I38" s="22">
        <f>IF(F38="","",I37+O38)</f>
        <v>135426.273628093</v>
      </c>
      <c r="J38" s="44">
        <f>IF(G37="","",G37*0.03)</f>
        <v>3930.50464306311</v>
      </c>
      <c r="K38" s="45">
        <f>IF(H37="","",H37*0.03)</f>
        <v>4209.61824535567</v>
      </c>
      <c r="L38" s="46">
        <f>IF(I37="","",I37*0.03)</f>
        <v>4188.44145241525</v>
      </c>
      <c r="M38" s="44">
        <f>IF(D38="","",J38*D38)</f>
        <v>-3930.50464306311</v>
      </c>
      <c r="N38" s="45">
        <f>IF(E38="","",K38*E38)</f>
        <v>-4209.61824535567</v>
      </c>
      <c r="O38" s="46">
        <f>IF(F38="","",L38*F38)</f>
        <v>-4188.44145241525</v>
      </c>
      <c r="P38" s="40"/>
      <c r="Q38" s="40"/>
      <c r="R38" s="40"/>
    </row>
    <row r="39" spans="1:18">
      <c r="A39" s="9">
        <v>31</v>
      </c>
      <c r="B39" s="5">
        <v>44502</v>
      </c>
      <c r="C39" s="47">
        <v>1</v>
      </c>
      <c r="D39" s="57">
        <v>-1</v>
      </c>
      <c r="E39" s="60">
        <v>-1</v>
      </c>
      <c r="F39" s="59">
        <v>-1</v>
      </c>
      <c r="G39" s="22">
        <f>IF(D39="","",G38+M39)</f>
        <v>123273.727288603</v>
      </c>
      <c r="H39" s="22">
        <f>IF(E39="","",H38+N39)</f>
        <v>132027.660235172</v>
      </c>
      <c r="I39" s="22">
        <f>IF(F39="","",I38+O39)</f>
        <v>131363.48541925</v>
      </c>
      <c r="J39" s="44">
        <f>IF(G38="","",G38*0.03)</f>
        <v>3812.58950377121</v>
      </c>
      <c r="K39" s="45">
        <f>IF(H38="","",H38*0.03)</f>
        <v>4083.329697995</v>
      </c>
      <c r="L39" s="46">
        <f>IF(I38="","",I38*0.03)</f>
        <v>4062.78820884279</v>
      </c>
      <c r="M39" s="44">
        <f>IF(D39="","",J39*D39)</f>
        <v>-3812.58950377121</v>
      </c>
      <c r="N39" s="45">
        <f>IF(E39="","",K39*E39)</f>
        <v>-4083.329697995</v>
      </c>
      <c r="O39" s="46">
        <f>IF(F39="","",L39*F39)</f>
        <v>-4062.78820884279</v>
      </c>
      <c r="P39" s="40"/>
      <c r="Q39" s="40"/>
      <c r="R39" s="40"/>
    </row>
    <row r="40" spans="1:18">
      <c r="A40" s="9">
        <v>32</v>
      </c>
      <c r="B40" s="5">
        <v>44516</v>
      </c>
      <c r="C40" s="47">
        <v>2</v>
      </c>
      <c r="D40" s="57">
        <v>1.27</v>
      </c>
      <c r="E40" s="60">
        <v>1.5</v>
      </c>
      <c r="F40" s="59">
        <v>2</v>
      </c>
      <c r="G40" s="22">
        <f>IF(D40="","",G39+M40)</f>
        <v>127970.456298298</v>
      </c>
      <c r="H40" s="22">
        <f>IF(E40="","",H39+N40)</f>
        <v>137968.904945754</v>
      </c>
      <c r="I40" s="22">
        <f>IF(F40="","",I39+O40)</f>
        <v>139245.294544405</v>
      </c>
      <c r="J40" s="44">
        <f>IF(G39="","",G39*0.03)</f>
        <v>3698.21181865808</v>
      </c>
      <c r="K40" s="45">
        <f>IF(H39="","",H39*0.03)</f>
        <v>3960.82980705515</v>
      </c>
      <c r="L40" s="46">
        <f>IF(I39="","",I39*0.03)</f>
        <v>3940.9045625775</v>
      </c>
      <c r="M40" s="44">
        <f>IF(D40="","",J40*D40)</f>
        <v>4696.72900969576</v>
      </c>
      <c r="N40" s="45">
        <f>IF(E40="","",K40*E40)</f>
        <v>5941.24471058272</v>
      </c>
      <c r="O40" s="46">
        <f>IF(F40="","",L40*F40)</f>
        <v>7881.80912515501</v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>IF(D41="","",G40+M41)</f>
        <v/>
      </c>
      <c r="H41" s="22" t="str">
        <f>IF(E41="","",H40+N41)</f>
        <v/>
      </c>
      <c r="I41" s="22" t="str">
        <f>IF(F41="","",I40+O41)</f>
        <v/>
      </c>
      <c r="J41" s="44">
        <f>IF(G40="","",G40*0.03)</f>
        <v>3839.11368894895</v>
      </c>
      <c r="K41" s="45">
        <f>IF(H40="","",H40*0.03)</f>
        <v>4139.06714837263</v>
      </c>
      <c r="L41" s="46">
        <f>IF(I40="","",I40*0.03)</f>
        <v>4177.35883633215</v>
      </c>
      <c r="M41" s="44" t="str">
        <f>IF(D41="","",J41*D41)</f>
        <v/>
      </c>
      <c r="N41" s="45" t="str">
        <f>IF(E41="","",K41*E41)</f>
        <v/>
      </c>
      <c r="O41" s="46" t="str">
        <f>IF(F41="","",L41*F41)</f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>IF(D42="","",G41+M42)</f>
        <v/>
      </c>
      <c r="H42" s="22" t="str">
        <f>IF(E42="","",H41+N42)</f>
        <v/>
      </c>
      <c r="I42" s="22" t="str">
        <f>IF(F42="","",I41+O42)</f>
        <v/>
      </c>
      <c r="J42" s="44" t="str">
        <f>IF(G41="","",G41*0.03)</f>
        <v/>
      </c>
      <c r="K42" s="45" t="str">
        <f>IF(H41="","",H41*0.03)</f>
        <v/>
      </c>
      <c r="L42" s="46" t="str">
        <f>IF(I41="","",I41*0.03)</f>
        <v/>
      </c>
      <c r="M42" s="44" t="str">
        <f>IF(D42="","",J42*D42)</f>
        <v/>
      </c>
      <c r="N42" s="45" t="str">
        <f>IF(E42="","",K42*E42)</f>
        <v/>
      </c>
      <c r="O42" s="46" t="str">
        <f>IF(F42="","",L42*F42)</f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>IF(G42="","",G42*0.03)</f>
        <v/>
      </c>
      <c r="K43" s="45" t="str">
        <f>IF(H42="","",H42*0.03)</f>
        <v/>
      </c>
      <c r="L43" s="46" t="str">
        <f>IF(I42="","",I42*0.03)</f>
        <v/>
      </c>
      <c r="M43" s="44" t="str">
        <f>IF(D43="","",J43*D43)</f>
        <v/>
      </c>
      <c r="N43" s="45" t="str">
        <f>IF(E43="","",K43*E43)</f>
        <v/>
      </c>
      <c r="O43" s="46" t="str">
        <f>IF(F43="","",L43*F43)</f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>IF(D44="","",G43+M44)</f>
        <v/>
      </c>
      <c r="H44" s="22" t="str">
        <f>IF(E44="","",H43+N44)</f>
        <v/>
      </c>
      <c r="I44" s="22" t="str">
        <f>IF(F44="","",I43+O44)</f>
        <v/>
      </c>
      <c r="J44" s="44" t="str">
        <f>IF(G43="","",G43*0.03)</f>
        <v/>
      </c>
      <c r="K44" s="45" t="str">
        <f>IF(H43="","",H43*0.03)</f>
        <v/>
      </c>
      <c r="L44" s="46" t="str">
        <f>IF(I43="","",I43*0.03)</f>
        <v/>
      </c>
      <c r="M44" s="44" t="str">
        <f>IF(D44="","",J44*D44)</f>
        <v/>
      </c>
      <c r="N44" s="45" t="str">
        <f>IF(E44="","",K44*E44)</f>
        <v/>
      </c>
      <c r="O44" s="46" t="str">
        <f>IF(F44="","",L44*F44)</f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>IF(D45="","",G44+M45)</f>
        <v/>
      </c>
      <c r="H45" s="22" t="str">
        <f>IF(E45="","",H44+N45)</f>
        <v/>
      </c>
      <c r="I45" s="22" t="str">
        <f>IF(F45="","",I44+O45)</f>
        <v/>
      </c>
      <c r="J45" s="44" t="str">
        <f>IF(G44="","",G44*0.03)</f>
        <v/>
      </c>
      <c r="K45" s="45" t="str">
        <f>IF(H44="","",H44*0.03)</f>
        <v/>
      </c>
      <c r="L45" s="46" t="str">
        <f>IF(I44="","",I44*0.03)</f>
        <v/>
      </c>
      <c r="M45" s="44" t="str">
        <f>IF(D45="","",J45*D45)</f>
        <v/>
      </c>
      <c r="N45" s="45" t="str">
        <f>IF(E45="","",K45*E45)</f>
        <v/>
      </c>
      <c r="O45" s="46" t="str">
        <f>IF(F45="","",L45*F45)</f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>IF(D46="","",G45+M46)</f>
        <v/>
      </c>
      <c r="H46" s="22" t="str">
        <f>IF(E46="","",H45+N46)</f>
        <v/>
      </c>
      <c r="I46" s="22" t="str">
        <f>IF(F46="","",I45+O46)</f>
        <v/>
      </c>
      <c r="J46" s="44" t="str">
        <f>IF(G45="","",G45*0.03)</f>
        <v/>
      </c>
      <c r="K46" s="45" t="str">
        <f>IF(H45="","",H45*0.03)</f>
        <v/>
      </c>
      <c r="L46" s="46" t="str">
        <f>IF(I45="","",I45*0.03)</f>
        <v/>
      </c>
      <c r="M46" s="44" t="str">
        <f>IF(D46="","",J46*D46)</f>
        <v/>
      </c>
      <c r="N46" s="45" t="str">
        <f>IF(E46="","",K46*E46)</f>
        <v/>
      </c>
      <c r="O46" s="46" t="str">
        <f>IF(F46="","",L46*F46)</f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>IF(D47="","",G46+M47)</f>
        <v/>
      </c>
      <c r="H47" s="22" t="str">
        <f>IF(E47="","",H46+N47)</f>
        <v/>
      </c>
      <c r="I47" s="22" t="str">
        <f>IF(F47="","",I46+O47)</f>
        <v/>
      </c>
      <c r="J47" s="44" t="str">
        <f>IF(G46="","",G46*0.03)</f>
        <v/>
      </c>
      <c r="K47" s="45" t="str">
        <f>IF(H46="","",H46*0.03)</f>
        <v/>
      </c>
      <c r="L47" s="46" t="str">
        <f>IF(I46="","",I46*0.03)</f>
        <v/>
      </c>
      <c r="M47" s="44" t="str">
        <f>IF(D47="","",J47*D47)</f>
        <v/>
      </c>
      <c r="N47" s="45" t="str">
        <f>IF(E47="","",K47*E47)</f>
        <v/>
      </c>
      <c r="O47" s="46" t="str">
        <f>IF(F47="","",L47*F47)</f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>IF(D48="","",G47+M48)</f>
        <v/>
      </c>
      <c r="H48" s="22" t="str">
        <f>IF(E48="","",H47+N48)</f>
        <v/>
      </c>
      <c r="I48" s="22" t="str">
        <f>IF(F48="","",I47+O48)</f>
        <v/>
      </c>
      <c r="J48" s="44" t="str">
        <f>IF(G47="","",G47*0.03)</f>
        <v/>
      </c>
      <c r="K48" s="45" t="str">
        <f>IF(H47="","",H47*0.03)</f>
        <v/>
      </c>
      <c r="L48" s="46" t="str">
        <f>IF(I47="","",I47*0.03)</f>
        <v/>
      </c>
      <c r="M48" s="44" t="str">
        <f>IF(D48="","",J48*D48)</f>
        <v/>
      </c>
      <c r="N48" s="45" t="str">
        <f>IF(E48="","",K48*E48)</f>
        <v/>
      </c>
      <c r="O48" s="46" t="str">
        <f>IF(F48="","",L48*F48)</f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>IF(D49="","",G48+M49)</f>
        <v/>
      </c>
      <c r="H49" s="22" t="str">
        <f>IF(E49="","",H48+N49)</f>
        <v/>
      </c>
      <c r="I49" s="22" t="str">
        <f>IF(F49="","",I48+O49)</f>
        <v/>
      </c>
      <c r="J49" s="44" t="str">
        <f>IF(G48="","",G48*0.03)</f>
        <v/>
      </c>
      <c r="K49" s="45" t="str">
        <f>IF(H48="","",H48*0.03)</f>
        <v/>
      </c>
      <c r="L49" s="46" t="str">
        <f>IF(I48="","",I48*0.03)</f>
        <v/>
      </c>
      <c r="M49" s="44" t="str">
        <f>IF(D49="","",J49*D49)</f>
        <v/>
      </c>
      <c r="N49" s="45" t="str">
        <f>IF(E49="","",K49*E49)</f>
        <v/>
      </c>
      <c r="O49" s="46" t="str">
        <f>IF(F49="","",L49*F49)</f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>IF(D50="","",G49+M50)</f>
        <v/>
      </c>
      <c r="H50" s="22" t="str">
        <f>IF(E50="","",H49+N50)</f>
        <v/>
      </c>
      <c r="I50" s="22" t="str">
        <f>IF(F50="","",I49+O50)</f>
        <v/>
      </c>
      <c r="J50" s="44" t="str">
        <f>IF(G49="","",G49*0.03)</f>
        <v/>
      </c>
      <c r="K50" s="45" t="str">
        <f>IF(H49="","",H49*0.03)</f>
        <v/>
      </c>
      <c r="L50" s="46" t="str">
        <f>IF(I49="","",I49*0.03)</f>
        <v/>
      </c>
      <c r="M50" s="44" t="str">
        <f>IF(D50="","",J50*D50)</f>
        <v/>
      </c>
      <c r="N50" s="45" t="str">
        <f>IF(E50="","",K50*E50)</f>
        <v/>
      </c>
      <c r="O50" s="46" t="str">
        <f>IF(F50="","",L50*F50)</f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>IF(D51="","",G50+M51)</f>
        <v/>
      </c>
      <c r="H51" s="22" t="str">
        <f>IF(E51="","",H50+N51)</f>
        <v/>
      </c>
      <c r="I51" s="22" t="str">
        <f>IF(F51="","",I50+O51)</f>
        <v/>
      </c>
      <c r="J51" s="44" t="str">
        <f>IF(G50="","",G50*0.03)</f>
        <v/>
      </c>
      <c r="K51" s="45" t="str">
        <f>IF(H50="","",H50*0.03)</f>
        <v/>
      </c>
      <c r="L51" s="46" t="str">
        <f>IF(I50="","",I50*0.03)</f>
        <v/>
      </c>
      <c r="M51" s="44" t="str">
        <f>IF(D51="","",J51*D51)</f>
        <v/>
      </c>
      <c r="N51" s="45" t="str">
        <f>IF(E51="","",K51*E51)</f>
        <v/>
      </c>
      <c r="O51" s="46" t="str">
        <f>IF(F51="","",L51*F51)</f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>IF(D52="","",G51+M52)</f>
        <v/>
      </c>
      <c r="H52" s="22" t="str">
        <f>IF(E52="","",H51+N52)</f>
        <v/>
      </c>
      <c r="I52" s="22" t="str">
        <f>IF(F52="","",I51+O52)</f>
        <v/>
      </c>
      <c r="J52" s="44" t="str">
        <f>IF(G51="","",G51*0.03)</f>
        <v/>
      </c>
      <c r="K52" s="45" t="str">
        <f>IF(H51="","",H51*0.03)</f>
        <v/>
      </c>
      <c r="L52" s="46" t="str">
        <f>IF(I51="","",I51*0.03)</f>
        <v/>
      </c>
      <c r="M52" s="44" t="str">
        <f>IF(D52="","",J52*D52)</f>
        <v/>
      </c>
      <c r="N52" s="45" t="str">
        <f>IF(E52="","",K52*E52)</f>
        <v/>
      </c>
      <c r="O52" s="46" t="str">
        <f>IF(F52="","",L52*F52)</f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>IF(D53="","",G52+M53)</f>
        <v/>
      </c>
      <c r="H53" s="22" t="str">
        <f>IF(E53="","",H52+N53)</f>
        <v/>
      </c>
      <c r="I53" s="22" t="str">
        <f>IF(F53="","",I52+O53)</f>
        <v/>
      </c>
      <c r="J53" s="44" t="str">
        <f>IF(G52="","",G52*0.03)</f>
        <v/>
      </c>
      <c r="K53" s="45" t="str">
        <f>IF(H52="","",H52*0.03)</f>
        <v/>
      </c>
      <c r="L53" s="46" t="str">
        <f>IF(I52="","",I52*0.03)</f>
        <v/>
      </c>
      <c r="M53" s="44" t="str">
        <f>IF(D53="","",J53*D53)</f>
        <v/>
      </c>
      <c r="N53" s="45" t="str">
        <f>IF(E53="","",K53*E53)</f>
        <v/>
      </c>
      <c r="O53" s="46" t="str">
        <f>IF(F53="","",L53*F53)</f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>IF(D54="","",G53+M54)</f>
        <v/>
      </c>
      <c r="H54" s="22" t="str">
        <f>IF(E54="","",H53+N54)</f>
        <v/>
      </c>
      <c r="I54" s="22" t="str">
        <f>IF(F54="","",I53+O54)</f>
        <v/>
      </c>
      <c r="J54" s="44" t="str">
        <f>IF(G53="","",G53*0.03)</f>
        <v/>
      </c>
      <c r="K54" s="45" t="str">
        <f>IF(H53="","",H53*0.03)</f>
        <v/>
      </c>
      <c r="L54" s="46" t="str">
        <f>IF(I53="","",I53*0.03)</f>
        <v/>
      </c>
      <c r="M54" s="44" t="str">
        <f>IF(D54="","",J54*D54)</f>
        <v/>
      </c>
      <c r="N54" s="45" t="str">
        <f>IF(E54="","",K54*E54)</f>
        <v/>
      </c>
      <c r="O54" s="46" t="str">
        <f>IF(F54="","",L54*F54)</f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>IF(D55="","",G54+M55)</f>
        <v/>
      </c>
      <c r="H55" s="22" t="str">
        <f>IF(E55="","",H54+N55)</f>
        <v/>
      </c>
      <c r="I55" s="22" t="str">
        <f>IF(F55="","",I54+O55)</f>
        <v/>
      </c>
      <c r="J55" s="44" t="str">
        <f>IF(G54="","",G54*0.03)</f>
        <v/>
      </c>
      <c r="K55" s="45" t="str">
        <f>IF(H54="","",H54*0.03)</f>
        <v/>
      </c>
      <c r="L55" s="46" t="str">
        <f>IF(I54="","",I54*0.03)</f>
        <v/>
      </c>
      <c r="M55" s="44" t="str">
        <f>IF(D55="","",J55*D55)</f>
        <v/>
      </c>
      <c r="N55" s="45" t="str">
        <f>IF(E55="","",K55*E55)</f>
        <v/>
      </c>
      <c r="O55" s="46" t="str">
        <f>IF(F55="","",L55*F55)</f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>IF(D56="","",G55+M56)</f>
        <v/>
      </c>
      <c r="H56" s="22" t="str">
        <f>IF(E56="","",H55+N56)</f>
        <v/>
      </c>
      <c r="I56" s="22" t="str">
        <f>IF(F56="","",I55+O56)</f>
        <v/>
      </c>
      <c r="J56" s="44" t="str">
        <f>IF(G55="","",G55*0.03)</f>
        <v/>
      </c>
      <c r="K56" s="45" t="str">
        <f>IF(H55="","",H55*0.03)</f>
        <v/>
      </c>
      <c r="L56" s="46" t="str">
        <f>IF(I55="","",I55*0.03)</f>
        <v/>
      </c>
      <c r="M56" s="44" t="str">
        <f>IF(D56="","",J56*D56)</f>
        <v/>
      </c>
      <c r="N56" s="45" t="str">
        <f>IF(E56="","",K56*E56)</f>
        <v/>
      </c>
      <c r="O56" s="46" t="str">
        <f>IF(F56="","",L56*F56)</f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>IF(D57="","",G56+M57)</f>
        <v/>
      </c>
      <c r="H57" s="22" t="str">
        <f>IF(E57="","",H56+N57)</f>
        <v/>
      </c>
      <c r="I57" s="22" t="str">
        <f>IF(F57="","",I56+O57)</f>
        <v/>
      </c>
      <c r="J57" s="44" t="str">
        <f>IF(G56="","",G56*0.03)</f>
        <v/>
      </c>
      <c r="K57" s="45" t="str">
        <f>IF(H56="","",H56*0.03)</f>
        <v/>
      </c>
      <c r="L57" s="46" t="str">
        <f>IF(I56="","",I56*0.03)</f>
        <v/>
      </c>
      <c r="M57" s="44" t="str">
        <f>IF(D57="","",J57*D57)</f>
        <v/>
      </c>
      <c r="N57" s="45" t="str">
        <f>IF(E57="","",K57*E57)</f>
        <v/>
      </c>
      <c r="O57" s="46" t="str">
        <f>IF(F57="","",L57*F57)</f>
        <v/>
      </c>
    </row>
    <row r="58" spans="1:15" ht="19.500000">
      <c r="A58" s="9">
        <v>50</v>
      </c>
      <c r="B58" s="6"/>
      <c r="C58" s="51"/>
      <c r="D58" s="61"/>
      <c r="E58" s="62"/>
      <c r="F58" s="63"/>
      <c r="G58" s="22" t="str">
        <f>IF(D58="","",G57+M58)</f>
        <v/>
      </c>
      <c r="H58" s="22" t="str">
        <f>IF(E58="","",H57+N58)</f>
        <v/>
      </c>
      <c r="I58" s="22" t="str">
        <f>IF(F58="","",I57+O58)</f>
        <v/>
      </c>
      <c r="J58" s="44" t="str">
        <f>IF(G57="","",G57*0.03)</f>
        <v/>
      </c>
      <c r="K58" s="45" t="str">
        <f>IF(H57="","",H57*0.03)</f>
        <v/>
      </c>
      <c r="L58" s="46" t="str">
        <f>IF(I57="","",I57*0.03)</f>
        <v/>
      </c>
      <c r="M58" s="44" t="str">
        <f>IF(D58="","",J58*D58)</f>
        <v/>
      </c>
      <c r="N58" s="45" t="str">
        <f>IF(E58="","",K58*E58)</f>
        <v/>
      </c>
      <c r="O58" s="46" t="str">
        <f>IF(F58="","",L58*F58)</f>
        <v/>
      </c>
    </row>
    <row r="59" spans="1:15" ht="19.500000">
      <c r="A59" s="9"/>
      <c r="B59" s="89" t="s">
        <v>5</v>
      </c>
      <c r="C59" s="90"/>
      <c r="D59" s="7">
        <f>COUNTIF(D9:D58,1.27)</f>
        <v>18</v>
      </c>
      <c r="E59" s="7">
        <f>COUNTIF(E9:E58,1.5)</f>
        <v>17</v>
      </c>
      <c r="F59" s="8">
        <f>COUNTIF(F9:F58,2)</f>
        <v>13</v>
      </c>
      <c r="G59" s="70">
        <f>M59+G8</f>
        <v>127970.456298298</v>
      </c>
      <c r="H59" s="71">
        <f>N59+H8</f>
        <v>137968.904945754</v>
      </c>
      <c r="I59" s="72">
        <f>O59+I8</f>
        <v>139245.294544404</v>
      </c>
      <c r="J59" s="67" t="s">
        <v>33</v>
      </c>
      <c r="K59" s="68">
        <f>B58-B9</f>
        <v>-44159</v>
      </c>
      <c r="L59" s="69" t="s">
        <v>34</v>
      </c>
      <c r="M59" s="95">
        <f>SUM(M9:M58)</f>
        <v>27970.4562982976</v>
      </c>
      <c r="N59" s="96">
        <f>SUM(N9:N58)</f>
        <v>37968.904945754</v>
      </c>
      <c r="O59" s="97">
        <f>SUM(O9:O58)</f>
        <v>39245.294544404</v>
      </c>
    </row>
    <row r="60" spans="1:15" ht="19.500000">
      <c r="A60" s="9"/>
      <c r="B60" s="83" t="s">
        <v>6</v>
      </c>
      <c r="C60" s="84"/>
      <c r="D60" s="7">
        <f>COUNTIF(D9:D58,-1)</f>
        <v>14</v>
      </c>
      <c r="E60" s="7">
        <f>COUNTIF(E9:E58,-1)</f>
        <v>14</v>
      </c>
      <c r="F60" s="8">
        <f>COUNTIF(F9:F58,-1)</f>
        <v>14</v>
      </c>
      <c r="G60" s="81" t="s">
        <v>32</v>
      </c>
      <c r="H60" s="82"/>
      <c r="I60" s="88"/>
      <c r="J60" s="81" t="s">
        <v>35</v>
      </c>
      <c r="K60" s="82"/>
      <c r="L60" s="88"/>
      <c r="M60" s="9"/>
      <c r="N60" s="3"/>
      <c r="O60" s="4"/>
    </row>
    <row r="61" spans="1:15" ht="19.500000">
      <c r="A61" s="9"/>
      <c r="B61" s="83" t="s">
        <v>37</v>
      </c>
      <c r="C61" s="84"/>
      <c r="D61" s="7">
        <f>COUNTIF(D9:D58,0)</f>
        <v>0</v>
      </c>
      <c r="E61" s="7">
        <f>COUNTIF(E9:E58,0)</f>
        <v>1</v>
      </c>
      <c r="F61" s="7">
        <f>COUNTIF(F9:F58,0)</f>
        <v>5</v>
      </c>
      <c r="G61" s="76">
        <f>G59/G8</f>
        <v>1.27970456298298</v>
      </c>
      <c r="H61" s="77">
        <f>H59/H8</f>
        <v>1.37968904945754</v>
      </c>
      <c r="I61" s="78">
        <f>I59/I8</f>
        <v>1.39245294544404</v>
      </c>
      <c r="J61" s="65">
        <f>(G61-100%)*30/K59</f>
        <v>-1.90020989820632E-04</v>
      </c>
      <c r="K61" s="65">
        <f>(H61-100%)*30/K59</f>
        <v>-2.57946771523952E-04</v>
      </c>
      <c r="L61" s="66">
        <f>(I61-100%)*30/K59</f>
        <v>-2.66618092876225E-04</v>
      </c>
      <c r="M61" s="10"/>
      <c r="N61" s="2"/>
      <c r="O61" s="11"/>
    </row>
    <row r="62" spans="1:15" ht="19.500000">
      <c r="A62" s="3"/>
      <c r="B62" s="81" t="s">
        <v>4</v>
      </c>
      <c r="C62" s="82"/>
      <c r="D62" s="79">
        <f>D59/(D59+D60+D61)</f>
        <v>0.5625</v>
      </c>
      <c r="E62" s="74">
        <f>E59/(E59+E60+E61)</f>
        <v>0.53125</v>
      </c>
      <c r="F62" s="75">
        <f>F59/(F59+F60+F61)</f>
        <v>0.40625</v>
      </c>
    </row>
    <row r="64" spans="1:15">
      <c r="D64" s="73"/>
      <c r="E64" s="73"/>
      <c r="F64" s="73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honeticPr fontId="1" type="noConversion"/>
  <pageMargins left="0.70" right="0.70" top="0.75" bottom="0.75" header="0.30" footer="0.3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253"/>
  <sheetViews>
    <sheetView topLeftCell="A1249" zoomScale="80" zoomScaleNormal="80" workbookViewId="0">
      <selection activeCell="A1255" sqref="A1255"/>
    </sheetView>
  </sheetViews>
  <sheetFormatPr defaultColWidth="8.12500000" defaultRowHeight="14.250000"/>
  <cols>
    <col min="1" max="1" style="53" width="6.63000011" customWidth="1" outlineLevel="0"/>
    <col min="2" max="2" style="52" width="7.25500011" customWidth="1" outlineLevel="0"/>
    <col min="3" max="256" style="52" width="8.13000011" customWidth="1" outlineLevel="0"/>
    <col min="257" max="257" style="52" width="6.63000011" customWidth="1" outlineLevel="0"/>
    <col min="258" max="258" style="52" width="7.25500011" customWidth="1" outlineLevel="0"/>
    <col min="259" max="512" style="52" width="8.13000011" customWidth="1" outlineLevel="0"/>
    <col min="513" max="513" style="52" width="6.63000011" customWidth="1" outlineLevel="0"/>
    <col min="514" max="514" style="52" width="7.25500011" customWidth="1" outlineLevel="0"/>
    <col min="515" max="768" style="52" width="8.13000011" customWidth="1" outlineLevel="0"/>
    <col min="769" max="769" style="52" width="6.63000011" customWidth="1" outlineLevel="0"/>
    <col min="770" max="770" style="52" width="7.25500011" customWidth="1" outlineLevel="0"/>
    <col min="771" max="1024" style="52" width="8.13000011" customWidth="1" outlineLevel="0"/>
    <col min="1025" max="1025" style="52" width="6.63000011" customWidth="1" outlineLevel="0"/>
    <col min="1026" max="1026" style="52" width="7.25500011" customWidth="1" outlineLevel="0"/>
    <col min="1027" max="1280" style="52" width="8.13000011" customWidth="1" outlineLevel="0"/>
    <col min="1281" max="1281" style="52" width="6.63000011" customWidth="1" outlineLevel="0"/>
    <col min="1282" max="1282" style="52" width="7.25500011" customWidth="1" outlineLevel="0"/>
    <col min="1283" max="1536" style="52" width="8.13000011" customWidth="1" outlineLevel="0"/>
    <col min="1537" max="1537" style="52" width="6.63000011" customWidth="1" outlineLevel="0"/>
    <col min="1538" max="1538" style="52" width="7.25500011" customWidth="1" outlineLevel="0"/>
    <col min="1539" max="1792" style="52" width="8.13000011" customWidth="1" outlineLevel="0"/>
    <col min="1793" max="1793" style="52" width="6.63000011" customWidth="1" outlineLevel="0"/>
    <col min="1794" max="1794" style="52" width="7.25500011" customWidth="1" outlineLevel="0"/>
    <col min="1795" max="2048" style="52" width="8.13000011" customWidth="1" outlineLevel="0"/>
    <col min="2049" max="2049" style="52" width="6.63000011" customWidth="1" outlineLevel="0"/>
    <col min="2050" max="2050" style="52" width="7.25500011" customWidth="1" outlineLevel="0"/>
    <col min="2051" max="2304" style="52" width="8.13000011" customWidth="1" outlineLevel="0"/>
    <col min="2305" max="2305" style="52" width="6.63000011" customWidth="1" outlineLevel="0"/>
    <col min="2306" max="2306" style="52" width="7.25500011" customWidth="1" outlineLevel="0"/>
    <col min="2307" max="2560" style="52" width="8.13000011" customWidth="1" outlineLevel="0"/>
    <col min="2561" max="2561" style="52" width="6.63000011" customWidth="1" outlineLevel="0"/>
    <col min="2562" max="2562" style="52" width="7.25500011" customWidth="1" outlineLevel="0"/>
    <col min="2563" max="2816" style="52" width="8.13000011" customWidth="1" outlineLevel="0"/>
    <col min="2817" max="2817" style="52" width="6.63000011" customWidth="1" outlineLevel="0"/>
    <col min="2818" max="2818" style="52" width="7.25500011" customWidth="1" outlineLevel="0"/>
    <col min="2819" max="3072" style="52" width="8.13000011" customWidth="1" outlineLevel="0"/>
    <col min="3073" max="3073" style="52" width="6.63000011" customWidth="1" outlineLevel="0"/>
    <col min="3074" max="3074" style="52" width="7.25500011" customWidth="1" outlineLevel="0"/>
    <col min="3075" max="3328" style="52" width="8.13000011" customWidth="1" outlineLevel="0"/>
    <col min="3329" max="3329" style="52" width="6.63000011" customWidth="1" outlineLevel="0"/>
    <col min="3330" max="3330" style="52" width="7.25500011" customWidth="1" outlineLevel="0"/>
    <col min="3331" max="3584" style="52" width="8.13000011" customWidth="1" outlineLevel="0"/>
    <col min="3585" max="3585" style="52" width="6.63000011" customWidth="1" outlineLevel="0"/>
    <col min="3586" max="3586" style="52" width="7.25500011" customWidth="1" outlineLevel="0"/>
    <col min="3587" max="3840" style="52" width="8.13000011" customWidth="1" outlineLevel="0"/>
    <col min="3841" max="3841" style="52" width="6.63000011" customWidth="1" outlineLevel="0"/>
    <col min="3842" max="3842" style="52" width="7.25500011" customWidth="1" outlineLevel="0"/>
    <col min="3843" max="4096" style="52" width="8.13000011" customWidth="1" outlineLevel="0"/>
    <col min="4097" max="4097" style="52" width="6.63000011" customWidth="1" outlineLevel="0"/>
    <col min="4098" max="4098" style="52" width="7.25500011" customWidth="1" outlineLevel="0"/>
    <col min="4099" max="4352" style="52" width="8.13000011" customWidth="1" outlineLevel="0"/>
    <col min="4353" max="4353" style="52" width="6.63000011" customWidth="1" outlineLevel="0"/>
    <col min="4354" max="4354" style="52" width="7.25500011" customWidth="1" outlineLevel="0"/>
    <col min="4355" max="4608" style="52" width="8.13000011" customWidth="1" outlineLevel="0"/>
    <col min="4609" max="4609" style="52" width="6.63000011" customWidth="1" outlineLevel="0"/>
    <col min="4610" max="4610" style="52" width="7.25500011" customWidth="1" outlineLevel="0"/>
    <col min="4611" max="4864" style="52" width="8.13000011" customWidth="1" outlineLevel="0"/>
    <col min="4865" max="4865" style="52" width="6.63000011" customWidth="1" outlineLevel="0"/>
    <col min="4866" max="4866" style="52" width="7.25500011" customWidth="1" outlineLevel="0"/>
    <col min="4867" max="5120" style="52" width="8.13000011" customWidth="1" outlineLevel="0"/>
    <col min="5121" max="5121" style="52" width="6.63000011" customWidth="1" outlineLevel="0"/>
    <col min="5122" max="5122" style="52" width="7.25500011" customWidth="1" outlineLevel="0"/>
    <col min="5123" max="5376" style="52" width="8.13000011" customWidth="1" outlineLevel="0"/>
    <col min="5377" max="5377" style="52" width="6.63000011" customWidth="1" outlineLevel="0"/>
    <col min="5378" max="5378" style="52" width="7.25500011" customWidth="1" outlineLevel="0"/>
    <col min="5379" max="5632" style="52" width="8.13000011" customWidth="1" outlineLevel="0"/>
    <col min="5633" max="5633" style="52" width="6.63000011" customWidth="1" outlineLevel="0"/>
    <col min="5634" max="5634" style="52" width="7.25500011" customWidth="1" outlineLevel="0"/>
    <col min="5635" max="5888" style="52" width="8.13000011" customWidth="1" outlineLevel="0"/>
    <col min="5889" max="5889" style="52" width="6.63000011" customWidth="1" outlineLevel="0"/>
    <col min="5890" max="5890" style="52" width="7.25500011" customWidth="1" outlineLevel="0"/>
    <col min="5891" max="6144" style="52" width="8.13000011" customWidth="1" outlineLevel="0"/>
    <col min="6145" max="6145" style="52" width="6.63000011" customWidth="1" outlineLevel="0"/>
    <col min="6146" max="6146" style="52" width="7.25500011" customWidth="1" outlineLevel="0"/>
    <col min="6147" max="6400" style="52" width="8.13000011" customWidth="1" outlineLevel="0"/>
    <col min="6401" max="6401" style="52" width="6.63000011" customWidth="1" outlineLevel="0"/>
    <col min="6402" max="6402" style="52" width="7.25500011" customWidth="1" outlineLevel="0"/>
    <col min="6403" max="6656" style="52" width="8.13000011" customWidth="1" outlineLevel="0"/>
    <col min="6657" max="6657" style="52" width="6.63000011" customWidth="1" outlineLevel="0"/>
    <col min="6658" max="6658" style="52" width="7.25500011" customWidth="1" outlineLevel="0"/>
    <col min="6659" max="6912" style="52" width="8.13000011" customWidth="1" outlineLevel="0"/>
    <col min="6913" max="6913" style="52" width="6.63000011" customWidth="1" outlineLevel="0"/>
    <col min="6914" max="6914" style="52" width="7.25500011" customWidth="1" outlineLevel="0"/>
    <col min="6915" max="7168" style="52" width="8.13000011" customWidth="1" outlineLevel="0"/>
    <col min="7169" max="7169" style="52" width="6.63000011" customWidth="1" outlineLevel="0"/>
    <col min="7170" max="7170" style="52" width="7.25500011" customWidth="1" outlineLevel="0"/>
    <col min="7171" max="7424" style="52" width="8.13000011" customWidth="1" outlineLevel="0"/>
    <col min="7425" max="7425" style="52" width="6.63000011" customWidth="1" outlineLevel="0"/>
    <col min="7426" max="7426" style="52" width="7.25500011" customWidth="1" outlineLevel="0"/>
    <col min="7427" max="7680" style="52" width="8.13000011" customWidth="1" outlineLevel="0"/>
    <col min="7681" max="7681" style="52" width="6.63000011" customWidth="1" outlineLevel="0"/>
    <col min="7682" max="7682" style="52" width="7.25500011" customWidth="1" outlineLevel="0"/>
    <col min="7683" max="7936" style="52" width="8.13000011" customWidth="1" outlineLevel="0"/>
    <col min="7937" max="7937" style="52" width="6.63000011" customWidth="1" outlineLevel="0"/>
    <col min="7938" max="7938" style="52" width="7.25500011" customWidth="1" outlineLevel="0"/>
    <col min="7939" max="8192" style="52" width="8.13000011" customWidth="1" outlineLevel="0"/>
    <col min="8193" max="8193" style="52" width="6.63000011" customWidth="1" outlineLevel="0"/>
    <col min="8194" max="8194" style="52" width="7.25500011" customWidth="1" outlineLevel="0"/>
    <col min="8195" max="8448" style="52" width="8.13000011" customWidth="1" outlineLevel="0"/>
    <col min="8449" max="8449" style="52" width="6.63000011" customWidth="1" outlineLevel="0"/>
    <col min="8450" max="8450" style="52" width="7.25500011" customWidth="1" outlineLevel="0"/>
    <col min="8451" max="8704" style="52" width="8.13000011" customWidth="1" outlineLevel="0"/>
    <col min="8705" max="8705" style="52" width="6.63000011" customWidth="1" outlineLevel="0"/>
    <col min="8706" max="8706" style="52" width="7.25500011" customWidth="1" outlineLevel="0"/>
    <col min="8707" max="8960" style="52" width="8.13000011" customWidth="1" outlineLevel="0"/>
    <col min="8961" max="8961" style="52" width="6.63000011" customWidth="1" outlineLevel="0"/>
    <col min="8962" max="8962" style="52" width="7.25500011" customWidth="1" outlineLevel="0"/>
    <col min="8963" max="9216" style="52" width="8.13000011" customWidth="1" outlineLevel="0"/>
    <col min="9217" max="9217" style="52" width="6.63000011" customWidth="1" outlineLevel="0"/>
    <col min="9218" max="9218" style="52" width="7.25500011" customWidth="1" outlineLevel="0"/>
    <col min="9219" max="9472" style="52" width="8.13000011" customWidth="1" outlineLevel="0"/>
    <col min="9473" max="9473" style="52" width="6.63000011" customWidth="1" outlineLevel="0"/>
    <col min="9474" max="9474" style="52" width="7.25500011" customWidth="1" outlineLevel="0"/>
    <col min="9475" max="9728" style="52" width="8.13000011" customWidth="1" outlineLevel="0"/>
    <col min="9729" max="9729" style="52" width="6.63000011" customWidth="1" outlineLevel="0"/>
    <col min="9730" max="9730" style="52" width="7.25500011" customWidth="1" outlineLevel="0"/>
    <col min="9731" max="9984" style="52" width="8.13000011" customWidth="1" outlineLevel="0"/>
    <col min="9985" max="9985" style="52" width="6.63000011" customWidth="1" outlineLevel="0"/>
    <col min="9986" max="9986" style="52" width="7.25500011" customWidth="1" outlineLevel="0"/>
    <col min="9987" max="10240" style="52" width="8.13000011" customWidth="1" outlineLevel="0"/>
    <col min="10241" max="10241" style="52" width="6.63000011" customWidth="1" outlineLevel="0"/>
    <col min="10242" max="10242" style="52" width="7.25500011" customWidth="1" outlineLevel="0"/>
    <col min="10243" max="10496" style="52" width="8.13000011" customWidth="1" outlineLevel="0"/>
    <col min="10497" max="10497" style="52" width="6.63000011" customWidth="1" outlineLevel="0"/>
    <col min="10498" max="10498" style="52" width="7.25500011" customWidth="1" outlineLevel="0"/>
    <col min="10499" max="10752" style="52" width="8.13000011" customWidth="1" outlineLevel="0"/>
    <col min="10753" max="10753" style="52" width="6.63000011" customWidth="1" outlineLevel="0"/>
    <col min="10754" max="10754" style="52" width="7.25500011" customWidth="1" outlineLevel="0"/>
    <col min="10755" max="11008" style="52" width="8.13000011" customWidth="1" outlineLevel="0"/>
    <col min="11009" max="11009" style="52" width="6.63000011" customWidth="1" outlineLevel="0"/>
    <col min="11010" max="11010" style="52" width="7.25500011" customWidth="1" outlineLevel="0"/>
    <col min="11011" max="11264" style="52" width="8.13000011" customWidth="1" outlineLevel="0"/>
    <col min="11265" max="11265" style="52" width="6.63000011" customWidth="1" outlineLevel="0"/>
    <col min="11266" max="11266" style="52" width="7.25500011" customWidth="1" outlineLevel="0"/>
    <col min="11267" max="11520" style="52" width="8.13000011" customWidth="1" outlineLevel="0"/>
    <col min="11521" max="11521" style="52" width="6.63000011" customWidth="1" outlineLevel="0"/>
    <col min="11522" max="11522" style="52" width="7.25500011" customWidth="1" outlineLevel="0"/>
    <col min="11523" max="11776" style="52" width="8.13000011" customWidth="1" outlineLevel="0"/>
    <col min="11777" max="11777" style="52" width="6.63000011" customWidth="1" outlineLevel="0"/>
    <col min="11778" max="11778" style="52" width="7.25500011" customWidth="1" outlineLevel="0"/>
    <col min="11779" max="12032" style="52" width="8.13000011" customWidth="1" outlineLevel="0"/>
    <col min="12033" max="12033" style="52" width="6.63000011" customWidth="1" outlineLevel="0"/>
    <col min="12034" max="12034" style="52" width="7.25500011" customWidth="1" outlineLevel="0"/>
    <col min="12035" max="12288" style="52" width="8.13000011" customWidth="1" outlineLevel="0"/>
    <col min="12289" max="12289" style="52" width="6.63000011" customWidth="1" outlineLevel="0"/>
    <col min="12290" max="12290" style="52" width="7.25500011" customWidth="1" outlineLevel="0"/>
    <col min="12291" max="12544" style="52" width="8.13000011" customWidth="1" outlineLevel="0"/>
    <col min="12545" max="12545" style="52" width="6.63000011" customWidth="1" outlineLevel="0"/>
    <col min="12546" max="12546" style="52" width="7.25500011" customWidth="1" outlineLevel="0"/>
    <col min="12547" max="12800" style="52" width="8.13000011" customWidth="1" outlineLevel="0"/>
    <col min="12801" max="12801" style="52" width="6.63000011" customWidth="1" outlineLevel="0"/>
    <col min="12802" max="12802" style="52" width="7.25500011" customWidth="1" outlineLevel="0"/>
    <col min="12803" max="13056" style="52" width="8.13000011" customWidth="1" outlineLevel="0"/>
    <col min="13057" max="13057" style="52" width="6.63000011" customWidth="1" outlineLevel="0"/>
    <col min="13058" max="13058" style="52" width="7.25500011" customWidth="1" outlineLevel="0"/>
    <col min="13059" max="13312" style="52" width="8.13000011" customWidth="1" outlineLevel="0"/>
    <col min="13313" max="13313" style="52" width="6.63000011" customWidth="1" outlineLevel="0"/>
    <col min="13314" max="13314" style="52" width="7.25500011" customWidth="1" outlineLevel="0"/>
    <col min="13315" max="13568" style="52" width="8.13000011" customWidth="1" outlineLevel="0"/>
    <col min="13569" max="13569" style="52" width="6.63000011" customWidth="1" outlineLevel="0"/>
    <col min="13570" max="13570" style="52" width="7.25500011" customWidth="1" outlineLevel="0"/>
    <col min="13571" max="13824" style="52" width="8.13000011" customWidth="1" outlineLevel="0"/>
    <col min="13825" max="13825" style="52" width="6.63000011" customWidth="1" outlineLevel="0"/>
    <col min="13826" max="13826" style="52" width="7.25500011" customWidth="1" outlineLevel="0"/>
    <col min="13827" max="14080" style="52" width="8.13000011" customWidth="1" outlineLevel="0"/>
    <col min="14081" max="14081" style="52" width="6.63000011" customWidth="1" outlineLevel="0"/>
    <col min="14082" max="14082" style="52" width="7.25500011" customWidth="1" outlineLevel="0"/>
    <col min="14083" max="14336" style="52" width="8.13000011" customWidth="1" outlineLevel="0"/>
    <col min="14337" max="14337" style="52" width="6.63000011" customWidth="1" outlineLevel="0"/>
    <col min="14338" max="14338" style="52" width="7.25500011" customWidth="1" outlineLevel="0"/>
    <col min="14339" max="14592" style="52" width="8.13000011" customWidth="1" outlineLevel="0"/>
    <col min="14593" max="14593" style="52" width="6.63000011" customWidth="1" outlineLevel="0"/>
    <col min="14594" max="14594" style="52" width="7.25500011" customWidth="1" outlineLevel="0"/>
    <col min="14595" max="14848" style="52" width="8.13000011" customWidth="1" outlineLevel="0"/>
    <col min="14849" max="14849" style="52" width="6.63000011" customWidth="1" outlineLevel="0"/>
    <col min="14850" max="14850" style="52" width="7.25500011" customWidth="1" outlineLevel="0"/>
    <col min="14851" max="15104" style="52" width="8.13000011" customWidth="1" outlineLevel="0"/>
    <col min="15105" max="15105" style="52" width="6.63000011" customWidth="1" outlineLevel="0"/>
    <col min="15106" max="15106" style="52" width="7.25500011" customWidth="1" outlineLevel="0"/>
    <col min="15107" max="15360" style="52" width="8.13000011" customWidth="1" outlineLevel="0"/>
    <col min="15361" max="15361" style="52" width="6.63000011" customWidth="1" outlineLevel="0"/>
    <col min="15362" max="15362" style="52" width="7.25500011" customWidth="1" outlineLevel="0"/>
    <col min="15363" max="15616" style="52" width="8.13000011" customWidth="1" outlineLevel="0"/>
    <col min="15617" max="15617" style="52" width="6.63000011" customWidth="1" outlineLevel="0"/>
    <col min="15618" max="15618" style="52" width="7.25500011" customWidth="1" outlineLevel="0"/>
    <col min="15619" max="15872" style="52" width="8.13000011" customWidth="1" outlineLevel="0"/>
    <col min="15873" max="15873" style="52" width="6.63000011" customWidth="1" outlineLevel="0"/>
    <col min="15874" max="15874" style="52" width="7.25500011" customWidth="1" outlineLevel="0"/>
    <col min="15875" max="16128" style="52" width="8.13000011" customWidth="1" outlineLevel="0"/>
    <col min="16129" max="16129" style="52" width="6.63000011" customWidth="1" outlineLevel="0"/>
    <col min="16130" max="16130" style="52" width="7.25500011" customWidth="1" outlineLevel="0"/>
    <col min="16131" max="16384" style="52" width="8.13000011" customWidth="1" outlineLevel="0"/>
  </cols>
  <sheetData>
    <row r="1138" spans="1:16" ht="14.400000">
      <c r="A1138" s="98" t="s">
        <v>41</v>
      </c>
      <c r="B1138" s="99"/>
      <c r="C1138" s="99"/>
      <c r="D1138" s="99"/>
      <c r="E1138" s="99"/>
      <c r="F1138" s="99"/>
      <c r="G1138" s="99"/>
      <c r="H1138" s="99"/>
      <c r="I1138" s="99"/>
      <c r="J1138" s="99"/>
      <c r="K1138" s="99"/>
      <c r="L1138" s="99"/>
      <c r="M1138" s="99"/>
      <c r="N1138" s="99"/>
      <c r="O1138" s="99"/>
      <c r="P1138" s="99"/>
    </row>
    <row r="1195" spans="1:16" ht="14.400000">
      <c r="A1195" s="98" t="s">
        <v>42</v>
      </c>
      <c r="B1195" s="99"/>
      <c r="C1195" s="99"/>
      <c r="D1195" s="99"/>
      <c r="E1195" s="99"/>
      <c r="F1195" s="99"/>
      <c r="G1195" s="99"/>
      <c r="H1195" s="99"/>
      <c r="I1195" s="99"/>
      <c r="J1195" s="99"/>
      <c r="K1195" s="99"/>
      <c r="L1195" s="99"/>
      <c r="M1195" s="99"/>
      <c r="N1195" s="99"/>
      <c r="O1195" s="99"/>
      <c r="P1195" s="99"/>
    </row>
    <row r="1196" spans="1:16" ht="14.400000">
      <c r="A1196" s="98" t="s">
        <v>43</v>
      </c>
      <c r="B1196" s="99"/>
      <c r="C1196" s="99"/>
      <c r="D1196" s="99"/>
      <c r="E1196" s="99"/>
      <c r="F1196" s="99"/>
      <c r="G1196" s="99"/>
      <c r="H1196" s="99"/>
      <c r="I1196" s="99"/>
      <c r="J1196" s="99"/>
      <c r="K1196" s="99"/>
      <c r="L1196" s="99"/>
      <c r="M1196" s="99"/>
      <c r="N1196" s="99"/>
      <c r="O1196" s="99"/>
      <c r="P1196" s="99"/>
    </row>
    <row r="1253" spans="1:16" ht="14.400000">
      <c r="A1253" s="98" t="s">
        <v>44</v>
      </c>
      <c r="B1253" s="99"/>
      <c r="C1253" s="99"/>
      <c r="D1253" s="99"/>
      <c r="E1253" s="99"/>
      <c r="F1253" s="99"/>
      <c r="G1253" s="99"/>
      <c r="H1253" s="99"/>
      <c r="I1253" s="99"/>
      <c r="J1253" s="99"/>
      <c r="K1253" s="99"/>
      <c r="L1253" s="99"/>
      <c r="M1253" s="99"/>
      <c r="N1253" s="99"/>
      <c r="O1253" s="99"/>
      <c r="P1253" s="99"/>
    </row>
  </sheetData>
  <mergeCells count="4">
    <mergeCell ref="A1138:P1138"/>
    <mergeCell ref="A1195:P1195"/>
    <mergeCell ref="A1196:P1196"/>
    <mergeCell ref="A1253:P1253"/>
  </mergeCells>
  <phoneticPr fontId="1" type="noConversion"/>
  <pageMargins left="0.70" right="0.70" top="0.75" bottom="0.75" header="0.30" footer="0.3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Normal="145" zoomScaleSheetLayoutView="100" workbookViewId="0">
      <selection activeCell="A22" sqref="A22:J29"/>
    </sheetView>
  </sheetViews>
  <sheetFormatPr defaultColWidth="8.12500000" defaultRowHeight="13.500000"/>
  <cols>
    <col min="1" max="16384" style="52" width="8.13000011" customWidth="1" outlineLevel="0"/>
  </cols>
  <sheetData>
    <row r="1" spans="1:10">
      <c r="A1" s="52" t="s">
        <v>28</v>
      </c>
    </row>
    <row r="2" spans="1:10">
      <c r="A2" s="91" t="s">
        <v>47</v>
      </c>
      <c r="B2" s="92"/>
      <c r="C2" s="92"/>
      <c r="D2" s="92"/>
      <c r="E2" s="92"/>
      <c r="F2" s="92"/>
      <c r="G2" s="92"/>
      <c r="H2" s="92"/>
      <c r="I2" s="92"/>
      <c r="J2" s="92"/>
    </row>
    <row r="3" spans="1:10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>
      <c r="A11" s="52" t="s">
        <v>29</v>
      </c>
    </row>
    <row r="12" spans="1:10">
      <c r="A12" s="93" t="s">
        <v>48</v>
      </c>
      <c r="B12" s="94"/>
      <c r="C12" s="94"/>
      <c r="D12" s="94"/>
      <c r="E12" s="94"/>
      <c r="F12" s="94"/>
      <c r="G12" s="94"/>
      <c r="H12" s="94"/>
      <c r="I12" s="94"/>
      <c r="J12" s="94"/>
    </row>
    <row r="13" spans="1:10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>
      <c r="A21" s="52" t="s">
        <v>30</v>
      </c>
    </row>
    <row r="22" spans="1:10">
      <c r="A22" s="93" t="s">
        <v>49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1" type="noConversion"/>
  <pageMargins left="0.75" right="0.75" top="1.00" bottom="1.00" header="0.51" footer="0.51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.750000"/>
  <cols>
    <col min="1" max="1" width="14.00500011" customWidth="1" outlineLevel="0"/>
    <col min="2" max="2" width="13.25500011" customWidth="1" outlineLevel="0"/>
    <col min="4" max="4" width="14.75500011" customWidth="1" outlineLevel="0"/>
    <col min="6" max="6" width="14.25500011" customWidth="1" outlineLevel="0"/>
    <col min="8" max="8" width="15.63000011" customWidth="1" outlineLevel="0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 type="noConversion"/>
  <pageMargins left="0.70" right="0.70" top="0.75" bottom="0.75" header="0.30" footer="0.3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Polaris Office Sheet</Application>
  <AppVersion>12.000</AppVersion>
  <Characters>0</Characters>
  <CharactersWithSpaces>0</CharactersWithSpaces>
  <DocSecurity>0</DocSecurity>
  <HyperlinksChanged>false</HyperlinksChanged>
  <Lines>0</Lines>
  <LinksUpToDate>false</LinksUpToDate>
  <Pages>4</Pages>
  <Paragraphs>0</Paragraphs>
  <Words>0</Words>
  <TotalTime>0</TotalTime>
  <MMClips>0</MMClips>
  <ScaleCrop>false</ScaleCrop>
  <HeadingPairs>
    <vt:vector size="2" baseType="variant">
      <vt:variant>
        <vt:lpstr>Title</vt:lpstr>
      </vt:variant>
      <vt:variant>
        <vt:i4>1</vt:i4>
      </vt:variant>
    </vt:vector>
  </HeadingPairs>
  <TitlesOfParts>
    <vt:vector size="1" baseType="lpstr">
      <vt:lpstr>Title text</vt:lpstr>
    </vt:vector>
  </TitlesOfParts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3</cp:revision>
  <dc:creator>木村壽巳</dc:creator>
  <cp:lastModifiedBy>debo</cp:lastModifiedBy>
  <cp:version>9.104.131.47063</cp:version>
  <dcterms:modified xsi:type="dcterms:W3CDTF">2020-11-24T13:48:37Z</dcterms:modified>
</cp:coreProperties>
</file>