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26263741-DAEF-40F5-B90C-6DE43727A2E1}" xr6:coauthVersionLast="47" xr6:coauthVersionMax="47" xr10:uidLastSave="{00000000-0000-0000-0000-000000000000}"/>
  <bookViews>
    <workbookView xWindow="735" yWindow="735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<sst xmlns="http://schemas.openxmlformats.org/spreadsheetml/2006/main" count="79" uniqueCount="68">
  <si>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</si>
  <si>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</si>
  <si>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</si>
  <si>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</si>
  <si>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</si>
  <si>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</si>
  <si>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</si>
  <si>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</si>
  <si>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</si>
  <si>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</si>
  <si>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</si>
  <si>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</si>
  <si>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</si>
  <si>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</si>
  <si>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</si>
  <si>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</si>
  <si>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</si>
  <si>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</si>
  <si>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</si>
  <si>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</si>
  <si>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</si>
  <si>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</si>
  <si>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</si>
  <si>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</si>
  <si>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</si>
  <si>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</si>
  <si>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</si>
  <si>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</si>
  <si>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</si>
  <si>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</si>
  <si>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</si>
  <si>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</si>
  <si>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</si>
  <si>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</si>
  <si>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</si>
  <si>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</si>
  <si>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</si>
  <si>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2021.1.15</t>
    <phoneticPr fontId="1"/>
  </si>
  <si>
    <t>2021.1.21</t>
    <phoneticPr fontId="1"/>
  </si>
  <si>
    <t>EUR  USD</t>
    <phoneticPr fontId="1"/>
  </si>
  <si>
    <t>30.31回目です。</t>
    <rPh sb="5" eb="7">
      <t>カイメ</t>
    </rPh>
    <phoneticPr fontId="1"/>
  </si>
  <si>
    <t>2021.3.10</t>
    <phoneticPr fontId="1"/>
  </si>
  <si>
    <t>32回目です。</t>
    <rPh sb="2" eb="4">
      <t>カイメ</t>
    </rPh>
    <phoneticPr fontId="1"/>
  </si>
  <si>
    <t>2021.6.60</t>
    <phoneticPr fontId="1"/>
  </si>
  <si>
    <t>2021.8.5</t>
    <phoneticPr fontId="1"/>
  </si>
  <si>
    <t>33.34回目です。</t>
    <rPh sb="5" eb="7">
      <t>カイメ</t>
    </rPh>
    <phoneticPr fontId="1"/>
  </si>
  <si>
    <t>2021.8.18</t>
    <phoneticPr fontId="1"/>
  </si>
  <si>
    <t>2021.9.17</t>
    <phoneticPr fontId="1"/>
  </si>
  <si>
    <t>35.36回目です。</t>
    <rPh sb="5" eb="7">
      <t>カイメ</t>
    </rPh>
    <phoneticPr fontId="1"/>
  </si>
  <si>
    <t>2021.9.28</t>
    <phoneticPr fontId="1"/>
  </si>
  <si>
    <t>2021.10.7</t>
    <phoneticPr fontId="1"/>
  </si>
  <si>
    <t>37.38回目です。</t>
    <rPh sb="5" eb="7">
      <t>カイメ</t>
    </rPh>
    <phoneticPr fontId="1"/>
  </si>
  <si>
    <t>2022.2.11</t>
    <phoneticPr fontId="1"/>
  </si>
  <si>
    <t>2022.3.1</t>
    <phoneticPr fontId="1"/>
  </si>
  <si>
    <t>39.40回目です。</t>
    <rPh sb="5" eb="7">
      <t>カイメ</t>
    </rPh>
    <phoneticPr fontId="1"/>
  </si>
  <si>
    <t>2022.4.18</t>
    <phoneticPr fontId="1"/>
  </si>
  <si>
    <t>2022.5.11</t>
    <phoneticPr fontId="1"/>
  </si>
  <si>
    <t>41.42回目です。</t>
    <rPh sb="5" eb="7">
      <t>カイメ</t>
    </rPh>
    <phoneticPr fontId="1"/>
  </si>
  <si>
    <t>2022.6.2</t>
    <phoneticPr fontId="1"/>
  </si>
  <si>
    <t>2022.7.15</t>
    <phoneticPr fontId="1"/>
  </si>
  <si>
    <t>43.44回目です。</t>
    <rPh sb="5" eb="7">
      <t>カイメ</t>
    </rPh>
    <phoneticPr fontId="1"/>
  </si>
  <si>
    <t>2022.9.16</t>
    <phoneticPr fontId="1"/>
  </si>
  <si>
    <t>45回目です。</t>
    <rPh sb="2" eb="4">
      <t>カイメ</t>
    </rPh>
    <phoneticPr fontId="1"/>
  </si>
  <si>
    <t>2022.10.4</t>
    <phoneticPr fontId="1"/>
  </si>
  <si>
    <t>2022.10.21</t>
    <phoneticPr fontId="1"/>
  </si>
  <si>
    <t>46.47回目です。</t>
    <rPh sb="5" eb="7">
      <t>カイメ</t>
    </rPh>
    <phoneticPr fontId="1"/>
  </si>
  <si>
    <t>相場の値動きは誰にも解からないということですね。</t>
    <rPh sb="0" eb="2">
      <t>ソウバ</t>
    </rPh>
    <rPh sb="3" eb="5">
      <t>ネウゴ</t>
    </rPh>
    <rPh sb="7" eb="8">
      <t>ダレ</t>
    </rPh>
    <rPh sb="10" eb="11">
      <t>ワ</t>
    </rPh>
    <phoneticPr fontId="1"/>
  </si>
  <si>
    <t>46回目は移動平均線とBBが上を向いているので上げダウが続くと予想しました。47回目は移動平均線が下げに向かい、BBも下げ気味である。３波の下げで伸びると予想したがすぐに反転しRCです。今回の場合エントリーした日に下ヒゲの長い十字線がでた。この場合翌日の値動きで早めにRCすることも有ですか？次に黄色丸のところですがパーフェクトオーダーになりそうで迷いましたがしばらくはレンジと判断しエントリー見送りました。</t>
    <rPh sb="2" eb="4">
      <t>カイメ</t>
    </rPh>
    <rPh sb="5" eb="10">
      <t>イドウヘイキンセン</t>
    </rPh>
    <rPh sb="14" eb="15">
      <t>ウエ</t>
    </rPh>
    <rPh sb="16" eb="17">
      <t>ム</t>
    </rPh>
    <rPh sb="23" eb="24">
      <t>ア</t>
    </rPh>
    <rPh sb="28" eb="29">
      <t>ツヅ</t>
    </rPh>
    <rPh sb="31" eb="33">
      <t>ヨソウ</t>
    </rPh>
    <rPh sb="40" eb="41">
      <t>カイ</t>
    </rPh>
    <rPh sb="41" eb="42">
      <t>メ</t>
    </rPh>
    <rPh sb="43" eb="48">
      <t>イドウヘイキンセン</t>
    </rPh>
    <rPh sb="49" eb="50">
      <t>サ</t>
    </rPh>
    <rPh sb="52" eb="53">
      <t>ム</t>
    </rPh>
    <rPh sb="59" eb="60">
      <t>サ</t>
    </rPh>
    <rPh sb="61" eb="63">
      <t>ギミ</t>
    </rPh>
    <rPh sb="68" eb="69">
      <t>ハ</t>
    </rPh>
    <rPh sb="70" eb="71">
      <t>サ</t>
    </rPh>
    <rPh sb="73" eb="74">
      <t>ノ</t>
    </rPh>
    <rPh sb="77" eb="79">
      <t>ヨソウ</t>
    </rPh>
    <rPh sb="85" eb="87">
      <t>ハンテン</t>
    </rPh>
    <rPh sb="93" eb="95">
      <t>コンカイ</t>
    </rPh>
    <rPh sb="96" eb="98">
      <t>バアイ</t>
    </rPh>
    <rPh sb="105" eb="106">
      <t>ヒ</t>
    </rPh>
    <rPh sb="122" eb="124">
      <t>バアイ</t>
    </rPh>
    <rPh sb="124" eb="126">
      <t>ヨクジツ</t>
    </rPh>
    <rPh sb="127" eb="129">
      <t>ネウゴ</t>
    </rPh>
    <rPh sb="131" eb="132">
      <t>ハヤ</t>
    </rPh>
    <rPh sb="141" eb="142">
      <t>アリ</t>
    </rPh>
    <rPh sb="146" eb="147">
      <t>ツギ</t>
    </rPh>
    <rPh sb="148" eb="150">
      <t>キイロ</t>
    </rPh>
    <rPh sb="150" eb="151">
      <t>マル</t>
    </rPh>
    <rPh sb="174" eb="175">
      <t>マヨ</t>
    </rPh>
    <rPh sb="189" eb="191">
      <t>ハンダン</t>
    </rPh>
    <rPh sb="197" eb="199">
      <t>ミオク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</si>
</sst>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A43EE00-477F-4C0D-FD8C-5724D2AC7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P26" sqref="P2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3">
        <v>1.27</v>
      </c>
      <c r="E10" s="54">
        <v>-1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1.27</v>
      </c>
      <c r="E11" s="54">
        <v>1.5</v>
      </c>
      <c r="F11" s="73">
        <v>-1</v>
      </c>
      <c r="G11" s="20">
        <f t="shared" si="2"/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-3084.6</v>
      </c>
      <c r="P11" s="20" t="s">
        <v>42</v>
      </c>
      <c r="Q11" s="20"/>
      <c r="R11" s="20"/>
    </row>
    <row r="12" spans="1:18" x14ac:dyDescent="0.4">
      <c r="A12" s="7">
        <v>4</v>
      </c>
      <c r="B12" s="4" t="s">
        <v>43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4766.6891249999999</v>
      </c>
      <c r="O12" s="43">
        <f t="shared" si="10"/>
        <v>5984.1239999999998</v>
      </c>
      <c r="P12" s="20" t="s">
        <v>45</v>
      </c>
      <c r="Q12" s="20"/>
      <c r="R12" s="20"/>
    </row>
    <row r="13" spans="1:18" x14ac:dyDescent="0.4">
      <c r="A13" s="7">
        <v>5</v>
      </c>
      <c r="B13" s="4" t="s">
        <v>44</v>
      </c>
      <c r="C13" s="44">
        <v>2</v>
      </c>
      <c r="D13" s="53">
        <v>1.27</v>
      </c>
      <c r="E13" s="54">
        <v>1.5</v>
      </c>
      <c r="F13" s="78">
        <v>2</v>
      </c>
      <c r="G13" s="20">
        <f t="shared" si="2"/>
        <v>120557.97795511982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46</v>
      </c>
      <c r="C14" s="44">
        <v>2</v>
      </c>
      <c r="D14" s="53">
        <v>-1</v>
      </c>
      <c r="E14" s="54">
        <v>-1</v>
      </c>
      <c r="F14" s="55">
        <v>-1</v>
      </c>
      <c r="G14" s="20">
        <f t="shared" si="2"/>
        <v>116941.23861646622</v>
      </c>
      <c r="H14" s="20">
        <f t="shared" si="3"/>
        <v>112204.07513280626</v>
      </c>
      <c r="I14" s="20">
        <f t="shared" si="4"/>
        <v>108700.8145768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-3616.7393386535941</v>
      </c>
      <c r="N14" s="42">
        <f t="shared" si="15"/>
        <v>-3470.2291278187499</v>
      </c>
      <c r="O14" s="43">
        <f t="shared" si="16"/>
        <v>-3361.8808631999996</v>
      </c>
      <c r="P14" s="20" t="s">
        <v>48</v>
      </c>
      <c r="Q14" s="20"/>
      <c r="R14" s="20"/>
    </row>
    <row r="15" spans="1:18" x14ac:dyDescent="0.4">
      <c r="A15" s="7">
        <v>7</v>
      </c>
      <c r="B15" s="4" t="s">
        <v>47</v>
      </c>
      <c r="C15" s="44">
        <v>2</v>
      </c>
      <c r="D15" s="53">
        <v>1.27</v>
      </c>
      <c r="E15" s="54">
        <v>1.5</v>
      </c>
      <c r="F15" s="78">
        <v>2</v>
      </c>
      <c r="G15" s="20">
        <f t="shared" si="2"/>
        <v>121396.69980775358</v>
      </c>
      <c r="H15" s="20">
        <f t="shared" si="3"/>
        <v>117253.25851378254</v>
      </c>
      <c r="I15" s="20">
        <f t="shared" si="4"/>
        <v>115222.86345140799</v>
      </c>
      <c r="J15" s="41">
        <f t="shared" si="11"/>
        <v>3508.2371584939865</v>
      </c>
      <c r="K15" s="42">
        <f t="shared" si="12"/>
        <v>3366.1222539841879</v>
      </c>
      <c r="L15" s="43">
        <f t="shared" si="13"/>
        <v>3261.0244373039995</v>
      </c>
      <c r="M15" s="41">
        <f t="shared" si="14"/>
        <v>4455.4611912873634</v>
      </c>
      <c r="N15" s="42">
        <f t="shared" si="15"/>
        <v>5049.183380976282</v>
      </c>
      <c r="O15" s="43">
        <f t="shared" si="16"/>
        <v>6522.0488746079991</v>
      </c>
      <c r="P15" s="20"/>
      <c r="Q15" s="20"/>
      <c r="R15" s="20"/>
    </row>
    <row r="16" spans="1:18" x14ac:dyDescent="0.4">
      <c r="A16" s="7">
        <v>8</v>
      </c>
      <c r="B16" s="4" t="s">
        <v>49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126021.91407042899</v>
      </c>
      <c r="H16" s="20">
        <f t="shared" si="3"/>
        <v>122529.65514690275</v>
      </c>
      <c r="I16" s="20">
        <f t="shared" si="4"/>
        <v>122136.23525849247</v>
      </c>
      <c r="J16" s="41">
        <f t="shared" si="11"/>
        <v>3641.9009942326074</v>
      </c>
      <c r="K16" s="42">
        <f t="shared" si="12"/>
        <v>3517.5977554134761</v>
      </c>
      <c r="L16" s="43">
        <f t="shared" si="13"/>
        <v>3456.6859035422394</v>
      </c>
      <c r="M16" s="41">
        <f t="shared" si="14"/>
        <v>4625.2142626754112</v>
      </c>
      <c r="N16" s="42">
        <f t="shared" si="15"/>
        <v>5276.3966331202137</v>
      </c>
      <c r="O16" s="43">
        <f t="shared" si="16"/>
        <v>6913.3718070844789</v>
      </c>
      <c r="P16" s="20" t="s">
        <v>51</v>
      </c>
      <c r="Q16" s="20"/>
      <c r="R16" s="20"/>
    </row>
    <row r="17" spans="1:18" x14ac:dyDescent="0.4">
      <c r="A17" s="7">
        <v>9</v>
      </c>
      <c r="B17" s="4" t="s">
        <v>50</v>
      </c>
      <c r="C17" s="44">
        <v>2</v>
      </c>
      <c r="D17" s="53">
        <v>-1</v>
      </c>
      <c r="E17" s="54">
        <v>-1</v>
      </c>
      <c r="F17" s="73">
        <v>-1</v>
      </c>
      <c r="G17" s="20">
        <f t="shared" si="2"/>
        <v>122241.25664831612</v>
      </c>
      <c r="H17" s="20">
        <f t="shared" si="3"/>
        <v>118853.76549249566</v>
      </c>
      <c r="I17" s="20">
        <f t="shared" si="4"/>
        <v>118472.14820073769</v>
      </c>
      <c r="J17" s="41">
        <f t="shared" si="11"/>
        <v>3780.6574221128694</v>
      </c>
      <c r="K17" s="42">
        <f t="shared" si="12"/>
        <v>3675.8896544070822</v>
      </c>
      <c r="L17" s="43">
        <f t="shared" si="13"/>
        <v>3664.0870577547739</v>
      </c>
      <c r="M17" s="41">
        <f t="shared" si="14"/>
        <v>-3780.6574221128694</v>
      </c>
      <c r="N17" s="42">
        <f t="shared" si="15"/>
        <v>-3675.8896544070822</v>
      </c>
      <c r="O17" s="43">
        <f t="shared" si="16"/>
        <v>-3664.0870577547739</v>
      </c>
      <c r="P17" s="20"/>
      <c r="Q17" s="20"/>
      <c r="R17" s="20"/>
    </row>
    <row r="18" spans="1:18" x14ac:dyDescent="0.4">
      <c r="A18" s="7">
        <v>10</v>
      </c>
      <c r="B18" s="4" t="s">
        <v>52</v>
      </c>
      <c r="C18" s="44">
        <v>2</v>
      </c>
      <c r="D18" s="53">
        <v>1.27</v>
      </c>
      <c r="E18" s="54">
        <v>1.5</v>
      </c>
      <c r="F18" s="73">
        <v>2</v>
      </c>
      <c r="G18" s="20">
        <f t="shared" si="2"/>
        <v>126898.64852661696</v>
      </c>
      <c r="H18" s="20">
        <f t="shared" si="3"/>
        <v>124202.18493965796</v>
      </c>
      <c r="I18" s="20">
        <f t="shared" si="4"/>
        <v>125580.47709278195</v>
      </c>
      <c r="J18" s="41">
        <f t="shared" si="11"/>
        <v>3667.2376994494834</v>
      </c>
      <c r="K18" s="42">
        <f t="shared" si="12"/>
        <v>3565.6129647748699</v>
      </c>
      <c r="L18" s="43">
        <f t="shared" si="13"/>
        <v>3554.1644460221305</v>
      </c>
      <c r="M18" s="41">
        <f t="shared" si="14"/>
        <v>4657.3918783008439</v>
      </c>
      <c r="N18" s="42">
        <f t="shared" si="15"/>
        <v>5348.419447162305</v>
      </c>
      <c r="O18" s="43">
        <f t="shared" si="16"/>
        <v>7108.328892044261</v>
      </c>
      <c r="P18" s="20" t="s">
        <v>54</v>
      </c>
      <c r="Q18" s="20"/>
      <c r="R18" s="20"/>
    </row>
    <row r="19" spans="1:18" x14ac:dyDescent="0.4">
      <c r="A19" s="7">
        <v>11</v>
      </c>
      <c r="B19" s="4" t="s">
        <v>53</v>
      </c>
      <c r="C19" s="44">
        <v>2</v>
      </c>
      <c r="D19" s="53">
        <v>1.27</v>
      </c>
      <c r="E19" s="54">
        <v>1.5</v>
      </c>
      <c r="F19" s="78">
        <v>2</v>
      </c>
      <c r="G19" s="20">
        <f t="shared" si="2"/>
        <v>131733.48703548106</v>
      </c>
      <c r="H19" s="20">
        <f t="shared" si="3"/>
        <v>129791.28326194258</v>
      </c>
      <c r="I19" s="20">
        <f t="shared" si="4"/>
        <v>133115.30571834886</v>
      </c>
      <c r="J19" s="41">
        <f t="shared" si="11"/>
        <v>3806.9594557985088</v>
      </c>
      <c r="K19" s="42">
        <f t="shared" si="12"/>
        <v>3726.0655481897388</v>
      </c>
      <c r="L19" s="43">
        <f t="shared" si="13"/>
        <v>3767.4143127834582</v>
      </c>
      <c r="M19" s="41">
        <f t="shared" si="14"/>
        <v>4834.8385088641062</v>
      </c>
      <c r="N19" s="42">
        <f t="shared" si="15"/>
        <v>5589.098322284608</v>
      </c>
      <c r="O19" s="43">
        <f t="shared" si="16"/>
        <v>7534.8286255669163</v>
      </c>
      <c r="P19" s="20"/>
      <c r="Q19" s="20"/>
      <c r="R19" s="20"/>
    </row>
    <row r="20" spans="1:18" x14ac:dyDescent="0.4">
      <c r="A20" s="7">
        <v>12</v>
      </c>
      <c r="B20" s="4" t="s">
        <v>55</v>
      </c>
      <c r="C20" s="44">
        <v>2</v>
      </c>
      <c r="D20" s="53">
        <v>-1</v>
      </c>
      <c r="E20" s="54">
        <v>-1</v>
      </c>
      <c r="F20" s="55">
        <v>-1</v>
      </c>
      <c r="G20" s="20">
        <f t="shared" si="2"/>
        <v>127781.48242441662</v>
      </c>
      <c r="H20" s="20">
        <f t="shared" si="3"/>
        <v>125897.5447640843</v>
      </c>
      <c r="I20" s="20">
        <f t="shared" si="4"/>
        <v>129121.84654679839</v>
      </c>
      <c r="J20" s="41">
        <f t="shared" si="11"/>
        <v>3952.0046110644316</v>
      </c>
      <c r="K20" s="42">
        <f t="shared" si="12"/>
        <v>3893.7384978582772</v>
      </c>
      <c r="L20" s="43">
        <f t="shared" si="13"/>
        <v>3993.4591715504657</v>
      </c>
      <c r="M20" s="41">
        <f t="shared" si="14"/>
        <v>-3952.0046110644316</v>
      </c>
      <c r="N20" s="42">
        <f t="shared" si="15"/>
        <v>-3893.7384978582772</v>
      </c>
      <c r="O20" s="43">
        <f t="shared" si="16"/>
        <v>-3993.4591715504657</v>
      </c>
      <c r="P20" s="20" t="s">
        <v>57</v>
      </c>
      <c r="Q20" s="20"/>
      <c r="R20" s="20"/>
    </row>
    <row r="21" spans="1:18" x14ac:dyDescent="0.4">
      <c r="A21" s="7">
        <v>13</v>
      </c>
      <c r="B21" s="4" t="s">
        <v>56</v>
      </c>
      <c r="C21" s="44">
        <v>2</v>
      </c>
      <c r="D21" s="53">
        <v>1.27</v>
      </c>
      <c r="E21" s="54">
        <v>1.5</v>
      </c>
      <c r="F21" s="55">
        <v>2</v>
      </c>
      <c r="G21" s="20">
        <f t="shared" si="2"/>
        <v>132649.9569047869</v>
      </c>
      <c r="H21" s="20">
        <f t="shared" si="3"/>
        <v>131562.93427846811</v>
      </c>
      <c r="I21" s="20">
        <f t="shared" si="4"/>
        <v>136869.15733960629</v>
      </c>
      <c r="J21" s="41">
        <f t="shared" si="11"/>
        <v>3833.4444727324985</v>
      </c>
      <c r="K21" s="42">
        <f t="shared" si="12"/>
        <v>3776.9263429225289</v>
      </c>
      <c r="L21" s="43">
        <f t="shared" si="13"/>
        <v>3873.6553964039517</v>
      </c>
      <c r="M21" s="41">
        <f t="shared" si="14"/>
        <v>4868.4744803702733</v>
      </c>
      <c r="N21" s="42">
        <f t="shared" si="15"/>
        <v>5665.3895143837935</v>
      </c>
      <c r="O21" s="43">
        <f t="shared" si="16"/>
        <v>7747.3107928079035</v>
      </c>
      <c r="P21" s="20"/>
      <c r="Q21" s="20"/>
      <c r="R21" s="20"/>
    </row>
    <row r="22" spans="1:18" x14ac:dyDescent="0.4">
      <c r="A22" s="7">
        <v>14</v>
      </c>
      <c r="B22" s="4" t="s">
        <v>58</v>
      </c>
      <c r="C22" s="44">
        <v>2</v>
      </c>
      <c r="D22" s="53">
        <v>1.27</v>
      </c>
      <c r="E22" s="54">
        <v>1.5</v>
      </c>
      <c r="F22" s="55">
        <v>2</v>
      </c>
      <c r="G22" s="20">
        <f t="shared" si="2"/>
        <v>137703.92026285929</v>
      </c>
      <c r="H22" s="20">
        <f t="shared" si="3"/>
        <v>137483.26632099916</v>
      </c>
      <c r="I22" s="20">
        <f t="shared" si="4"/>
        <v>145081.30677998267</v>
      </c>
      <c r="J22" s="41">
        <f t="shared" si="11"/>
        <v>3979.4987071436067</v>
      </c>
      <c r="K22" s="42">
        <f t="shared" si="12"/>
        <v>3946.8880283540429</v>
      </c>
      <c r="L22" s="43">
        <f t="shared" si="13"/>
        <v>4106.0747201881886</v>
      </c>
      <c r="M22" s="41">
        <f t="shared" si="14"/>
        <v>5053.9633580723803</v>
      </c>
      <c r="N22" s="42">
        <f t="shared" si="15"/>
        <v>5920.3320425310649</v>
      </c>
      <c r="O22" s="43">
        <f t="shared" si="16"/>
        <v>8212.1494403763772</v>
      </c>
      <c r="P22" s="20" t="s">
        <v>60</v>
      </c>
      <c r="Q22" s="20"/>
      <c r="R22" s="20"/>
    </row>
    <row r="23" spans="1:18" x14ac:dyDescent="0.4">
      <c r="A23" s="7">
        <v>15</v>
      </c>
      <c r="B23" s="4" t="s">
        <v>59</v>
      </c>
      <c r="C23" s="44">
        <v>1</v>
      </c>
      <c r="D23" s="53">
        <v>1.27</v>
      </c>
      <c r="E23" s="54">
        <v>1.5</v>
      </c>
      <c r="F23" s="78">
        <v>2</v>
      </c>
      <c r="G23" s="20">
        <f t="shared" si="2"/>
        <v>142950.43962487424</v>
      </c>
      <c r="H23" s="20">
        <f t="shared" si="3"/>
        <v>143670.01330544412</v>
      </c>
      <c r="I23" s="20">
        <f t="shared" si="4"/>
        <v>153786.18518678163</v>
      </c>
      <c r="J23" s="41">
        <f t="shared" si="11"/>
        <v>4131.1176078857789</v>
      </c>
      <c r="K23" s="42">
        <f t="shared" si="12"/>
        <v>4124.4979896299747</v>
      </c>
      <c r="L23" s="43">
        <f t="shared" si="13"/>
        <v>4352.43920339948</v>
      </c>
      <c r="M23" s="41">
        <f t="shared" si="14"/>
        <v>5246.5193620149394</v>
      </c>
      <c r="N23" s="42">
        <f t="shared" si="15"/>
        <v>6186.7469844449624</v>
      </c>
      <c r="O23" s="43">
        <f t="shared" si="16"/>
        <v>8704.87840679896</v>
      </c>
      <c r="P23" s="20"/>
      <c r="Q23" s="20"/>
      <c r="R23" s="20"/>
    </row>
    <row r="24" spans="1:18" x14ac:dyDescent="0.4">
      <c r="A24" s="7">
        <v>16</v>
      </c>
      <c r="B24" s="4" t="s">
        <v>61</v>
      </c>
      <c r="C24" s="44">
        <v>2</v>
      </c>
      <c r="D24" s="53">
        <v>-1</v>
      </c>
      <c r="E24" s="54">
        <v>-1</v>
      </c>
      <c r="F24" s="55">
        <v>-1</v>
      </c>
      <c r="G24" s="20">
        <f t="shared" si="2"/>
        <v>138661.92643612801</v>
      </c>
      <c r="H24" s="20">
        <f t="shared" si="3"/>
        <v>139359.91290628081</v>
      </c>
      <c r="I24" s="20">
        <f t="shared" si="4"/>
        <v>149172.59963117819</v>
      </c>
      <c r="J24" s="41">
        <f t="shared" si="11"/>
        <v>4288.5131887462267</v>
      </c>
      <c r="K24" s="42">
        <f t="shared" si="12"/>
        <v>4310.1003991633233</v>
      </c>
      <c r="L24" s="43">
        <f t="shared" si="13"/>
        <v>4613.5855556034485</v>
      </c>
      <c r="M24" s="41">
        <f t="shared" si="14"/>
        <v>-4288.5131887462267</v>
      </c>
      <c r="N24" s="42">
        <f t="shared" si="15"/>
        <v>-4310.1003991633233</v>
      </c>
      <c r="O24" s="43">
        <f t="shared" si="16"/>
        <v>-4613.5855556034485</v>
      </c>
      <c r="P24" s="20" t="s">
        <v>62</v>
      </c>
      <c r="Q24" s="20"/>
      <c r="R24" s="20"/>
    </row>
    <row r="25" spans="1:18" x14ac:dyDescent="0.4">
      <c r="A25" s="7">
        <v>17</v>
      </c>
      <c r="B25" s="4" t="s">
        <v>63</v>
      </c>
      <c r="C25" s="44">
        <v>1</v>
      </c>
      <c r="D25" s="53">
        <v>1.27</v>
      </c>
      <c r="E25" s="54">
        <v>1.5</v>
      </c>
      <c r="F25" s="55">
        <v>2</v>
      </c>
      <c r="G25" s="20">
        <f t="shared" si="2"/>
        <v>143944.94583334448</v>
      </c>
      <c r="H25" s="20">
        <f t="shared" si="3"/>
        <v>145631.10898706343</v>
      </c>
      <c r="I25" s="20">
        <f t="shared" si="4"/>
        <v>158122.95560904889</v>
      </c>
      <c r="J25" s="41">
        <f t="shared" si="11"/>
        <v>4159.8577930838401</v>
      </c>
      <c r="K25" s="42">
        <f t="shared" si="12"/>
        <v>4180.7973871884242</v>
      </c>
      <c r="L25" s="43">
        <f t="shared" si="13"/>
        <v>4475.1779889353456</v>
      </c>
      <c r="M25" s="41">
        <f t="shared" si="14"/>
        <v>5283.019397216477</v>
      </c>
      <c r="N25" s="42">
        <f t="shared" si="15"/>
        <v>6271.1960807826363</v>
      </c>
      <c r="O25" s="43">
        <f t="shared" si="16"/>
        <v>8950.3559778706913</v>
      </c>
      <c r="P25" s="20" t="s">
        <v>65</v>
      </c>
      <c r="Q25" s="20"/>
      <c r="R25" s="20"/>
    </row>
    <row r="26" spans="1:18" x14ac:dyDescent="0.4">
      <c r="A26" s="7">
        <v>18</v>
      </c>
      <c r="B26" s="4" t="s">
        <v>64</v>
      </c>
      <c r="C26" s="44">
        <v>2</v>
      </c>
      <c r="D26" s="53">
        <v>-1</v>
      </c>
      <c r="E26" s="54">
        <v>-1</v>
      </c>
      <c r="F26" s="73">
        <v>-1</v>
      </c>
      <c r="G26" s="20">
        <f t="shared" si="2"/>
        <v>139626.59745834416</v>
      </c>
      <c r="H26" s="20">
        <f t="shared" si="3"/>
        <v>141262.17571745152</v>
      </c>
      <c r="I26" s="20">
        <f t="shared" si="4"/>
        <v>153379.26694077742</v>
      </c>
      <c r="J26" s="41">
        <f t="shared" si="11"/>
        <v>4318.3483750003343</v>
      </c>
      <c r="K26" s="42">
        <f t="shared" si="12"/>
        <v>4368.9332696119027</v>
      </c>
      <c r="L26" s="43">
        <f t="shared" si="13"/>
        <v>4743.6886682714667</v>
      </c>
      <c r="M26" s="41">
        <f t="shared" si="14"/>
        <v>-4318.3483750003343</v>
      </c>
      <c r="N26" s="42">
        <f t="shared" si="15"/>
        <v>-4368.9332696119027</v>
      </c>
      <c r="O26" s="43">
        <f t="shared" si="16"/>
        <v>-4743.6886682714667</v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>
        <f t="shared" si="11"/>
        <v>4188.7979237503241</v>
      </c>
      <c r="K27" s="42">
        <f t="shared" si="12"/>
        <v>4237.8652715235457</v>
      </c>
      <c r="L27" s="43">
        <f t="shared" si="13"/>
        <v>4601.3780082233225</v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13</v>
      </c>
      <c r="E59" s="1">
        <f>COUNTIF(E9:E58,1.5)</f>
        <v>12</v>
      </c>
      <c r="F59" s="6">
        <f>COUNTIF(F9:F58,2)</f>
        <v>11</v>
      </c>
      <c r="G59" s="65">
        <f>M59+G8</f>
        <v>139626.59745834416</v>
      </c>
      <c r="H59" s="18">
        <f>N59+H8</f>
        <v>141262.17571745152</v>
      </c>
      <c r="I59" s="19">
        <f>O59+I8</f>
        <v>153379.26694077742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39626.597458344149</v>
      </c>
      <c r="N59" s="75">
        <f>SUM(N9:N58)</f>
        <v>41262.17571745153</v>
      </c>
      <c r="O59" s="76">
        <f>SUM(O9:O58)</f>
        <v>53379.266940777437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5</v>
      </c>
      <c r="E60" s="1">
        <f>COUNTIF(E9:E58,-1)</f>
        <v>6</v>
      </c>
      <c r="F60" s="6">
        <f>COUNTIF(F9:F58,-1)</f>
        <v>7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1.3962659745834416</v>
      </c>
      <c r="H61" s="70">
        <f t="shared" ref="H61" si="21">H59/H8</f>
        <v>1.4126217571745152</v>
      </c>
      <c r="I61" s="71">
        <f>I59/I8</f>
        <v>1.5337926694077741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0.72222222222222221</v>
      </c>
      <c r="E62" s="67">
        <f t="shared" si="22"/>
        <v>0.66666666666666663</v>
      </c>
      <c r="F62" s="68">
        <f>F59/(F59+F60+F61)</f>
        <v>0.61111111111111116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67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 t="s">
        <v>66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2022-11-15T15:18:31Z</cp:lastPrinted>
  <dcterms:created xsi:type="dcterms:W3CDTF">2020-09-18T03:10:57Z</dcterms:created>
  <dcterms:modified xsi:type="dcterms:W3CDTF">2022-11-15T15:24:18Z</dcterms:modified>
</cp:coreProperties>
</file>