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"/>
    </mc:Choice>
  </mc:AlternateContent>
  <xr:revisionPtr revIDLastSave="0" documentId="13_ncr:1_{6F93FC99-1B23-413C-85F0-B4EE0C037B5D}" xr6:coauthVersionLast="47" xr6:coauthVersionMax="47" xr10:uidLastSave="{00000000-0000-0000-0000-000000000000}"/>
  <bookViews>
    <workbookView xWindow="1425" yWindow="1425" windowWidth="21600" windowHeight="1342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<sst xmlns="http://schemas.openxmlformats.org/spreadsheetml/2006/main" count="56" uniqueCount="45">
  <si>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</si>
  <si>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</si>
  <si>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</si>
  <si>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</si>
  <si>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</si>
  <si>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</si>
  <si>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</si>
  <si>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</si>
  <si>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</si>
  <si>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</si>
  <si>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</si>
  <si>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</si>
  <si>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</si>
  <si>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</si>
  <si>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</si>
  <si>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</si>
  <si>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</si>
  <si>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</si>
  <si>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</si>
  <si>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</si>
  <si>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</si>
  <si>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</si>
  <si>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</si>
  <si>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</si>
  <si>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</si>
  <si>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</si>
  <si>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</si>
  <si>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</si>
  <si>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</si>
  <si>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</si>
  <si>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</si>
  <si>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</si>
  <si>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</si>
  <si>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</si>
  <si>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</si>
  <si>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</si>
  <si>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</si>
  <si>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GBP USD</t>
    <phoneticPr fontId="1"/>
  </si>
  <si>
    <t>2021.1.22</t>
    <phoneticPr fontId="1"/>
  </si>
  <si>
    <t>2021.3.10</t>
    <phoneticPr fontId="1"/>
  </si>
  <si>
    <t>1.2回目です。</t>
    <rPh sb="3" eb="5">
      <t>カイメ</t>
    </rPh>
    <phoneticPr fontId="1"/>
  </si>
  <si>
    <t>2021.7.29</t>
    <phoneticPr fontId="1"/>
  </si>
  <si>
    <t>2021.8.19</t>
    <phoneticPr fontId="1"/>
  </si>
  <si>
    <t>3.4回目です。</t>
    <rPh sb="3" eb="5">
      <t>カイメ</t>
    </rPh>
    <phoneticPr fontId="1"/>
  </si>
  <si>
    <t>3回目はなかなかPBが出なくてパーフェクトオーダーで焦ってエントリーしてしまいました。後で見ると高値付近で入っていますね。4回目はダブルトップ後の下げの戻りでPB出現レジサポにもなりパーフェクトオーダーでエントリーしました。</t>
    <rPh sb="1" eb="3">
      <t>カイメ</t>
    </rPh>
    <rPh sb="11" eb="12">
      <t>デ</t>
    </rPh>
    <rPh sb="26" eb="27">
      <t>アセ</t>
    </rPh>
    <rPh sb="43" eb="44">
      <t>アト</t>
    </rPh>
    <rPh sb="45" eb="46">
      <t>ミ</t>
    </rPh>
    <rPh sb="48" eb="50">
      <t>タカネ</t>
    </rPh>
    <rPh sb="50" eb="52">
      <t>フキン</t>
    </rPh>
    <rPh sb="53" eb="54">
      <t>ハイ</t>
    </rPh>
    <rPh sb="62" eb="64">
      <t>カイメ</t>
    </rPh>
    <rPh sb="71" eb="72">
      <t>ゴ</t>
    </rPh>
    <rPh sb="73" eb="74">
      <t>サ</t>
    </rPh>
    <rPh sb="76" eb="77">
      <t>モド</t>
    </rPh>
    <rPh sb="81" eb="83">
      <t>シュツゲン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</si>
</sst>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5" xfId="0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407395</xdr:colOff>
      <xdr:row>39</xdr:row>
      <xdr:rowOff>29021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A988A6BE-C9D8-E5E1-D5BB-54E71123A2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71520" cy="6994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11" sqref="P1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8" t="s">
        <v>3</v>
      </c>
      <c r="H6" s="79"/>
      <c r="I6" s="85"/>
      <c r="J6" s="78" t="s">
        <v>24</v>
      </c>
      <c r="K6" s="79"/>
      <c r="L6" s="85"/>
      <c r="M6" s="78" t="s">
        <v>25</v>
      </c>
      <c r="N6" s="79"/>
      <c r="O6" s="85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24</v>
      </c>
      <c r="K8" s="83"/>
      <c r="L8" s="84"/>
      <c r="M8" s="82"/>
      <c r="N8" s="83"/>
      <c r="O8" s="84"/>
    </row>
    <row r="9" spans="1:18" x14ac:dyDescent="0.4">
      <c r="A9" s="7">
        <v>1</v>
      </c>
      <c r="B9" s="21" t="s">
        <v>38</v>
      </c>
      <c r="C9" s="47">
        <v>1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 t="s">
        <v>40</v>
      </c>
      <c r="Q9" s="20"/>
      <c r="R9" s="20"/>
    </row>
    <row r="10" spans="1:18" x14ac:dyDescent="0.4">
      <c r="A10" s="7">
        <v>2</v>
      </c>
      <c r="B10" s="4" t="s">
        <v>39</v>
      </c>
      <c r="C10" s="44">
        <v>1</v>
      </c>
      <c r="D10" s="53">
        <v>1.27</v>
      </c>
      <c r="E10" s="54">
        <v>1.5</v>
      </c>
      <c r="F10" s="55">
        <v>-1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41</v>
      </c>
      <c r="C11" s="44">
        <v>1</v>
      </c>
      <c r="D11" s="53">
        <v>-1</v>
      </c>
      <c r="E11" s="54">
        <v>-1</v>
      </c>
      <c r="F11" s="73">
        <v>-1</v>
      </c>
      <c r="G11" s="20">
        <f t="shared" si="2"/>
        <v>104532.20616999999</v>
      </c>
      <c r="H11" s="20">
        <f t="shared" si="3"/>
        <v>105926.425</v>
      </c>
      <c r="I11" s="20">
        <f t="shared" si="4"/>
        <v>99735.4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3084.6</v>
      </c>
      <c r="M11" s="41">
        <f t="shared" si="8"/>
        <v>-3232.9548299999997</v>
      </c>
      <c r="N11" s="42">
        <f t="shared" si="9"/>
        <v>-3276.0749999999998</v>
      </c>
      <c r="O11" s="43">
        <f t="shared" si="10"/>
        <v>-3084.6</v>
      </c>
      <c r="P11" s="20" t="s">
        <v>43</v>
      </c>
      <c r="Q11" s="20"/>
      <c r="R11" s="20"/>
    </row>
    <row r="12" spans="1:18" x14ac:dyDescent="0.4">
      <c r="A12" s="7">
        <v>4</v>
      </c>
      <c r="B12" s="4" t="s">
        <v>42</v>
      </c>
      <c r="C12" s="44">
        <v>2</v>
      </c>
      <c r="D12" s="53">
        <v>1.27</v>
      </c>
      <c r="E12" s="54">
        <v>1.5</v>
      </c>
      <c r="F12" s="55">
        <v>2</v>
      </c>
      <c r="G12" s="20">
        <f t="shared" si="2"/>
        <v>108514.88322507699</v>
      </c>
      <c r="H12" s="20">
        <f t="shared" si="3"/>
        <v>110693.11412500001</v>
      </c>
      <c r="I12" s="20">
        <f t="shared" si="4"/>
        <v>105719.52399999999</v>
      </c>
      <c r="J12" s="41">
        <f t="shared" si="5"/>
        <v>3135.9661850999996</v>
      </c>
      <c r="K12" s="42">
        <f t="shared" si="6"/>
        <v>3177.7927500000001</v>
      </c>
      <c r="L12" s="43">
        <f t="shared" si="7"/>
        <v>2992.0619999999999</v>
      </c>
      <c r="M12" s="41">
        <f t="shared" si="8"/>
        <v>3982.6770550769997</v>
      </c>
      <c r="N12" s="42">
        <f t="shared" si="9"/>
        <v>4766.6891249999999</v>
      </c>
      <c r="O12" s="43">
        <f t="shared" si="10"/>
        <v>5984.1239999999998</v>
      </c>
      <c r="P12" s="20"/>
      <c r="Q12" s="20"/>
      <c r="R12" s="20"/>
    </row>
    <row r="13" spans="1:18" x14ac:dyDescent="0.4">
      <c r="A13" s="7">
        <v>5</v>
      </c>
      <c r="B13" s="4"/>
      <c r="C13" s="44"/>
      <c r="D13" s="53"/>
      <c r="E13" s="54"/>
      <c r="F13" s="55"/>
      <c r="G13" s="20" t="str">
        <f t="shared" si="2"/>
        <v/>
      </c>
      <c r="H13" s="20" t="str">
        <f t="shared" si="3"/>
        <v/>
      </c>
      <c r="I13" s="20" t="str">
        <f t="shared" si="4"/>
        <v/>
      </c>
      <c r="J13" s="41">
        <f t="shared" ref="J13:J58" si="11">IF(G12="","",G12*0.03)</f>
        <v>3255.4464967523095</v>
      </c>
      <c r="K13" s="42">
        <f t="shared" ref="K13:K58" si="12">IF(H12="","",H12*0.03)</f>
        <v>3320.7934237499999</v>
      </c>
      <c r="L13" s="43">
        <f t="shared" ref="L13:L58" si="13">IF(I12="","",I12*0.03)</f>
        <v>3171.5857199999996</v>
      </c>
      <c r="M13" s="41" t="str">
        <f t="shared" ref="M13:M58" si="14">IF(D13="","",J13*D13)</f>
        <v/>
      </c>
      <c r="N13" s="42" t="str">
        <f t="shared" ref="N13:N58" si="15">IF(E13="","",K13*E13)</f>
        <v/>
      </c>
      <c r="O13" s="43" t="str">
        <f t="shared" ref="O13:O58" si="16">IF(F13="","",L13*F13)</f>
        <v/>
      </c>
      <c r="P13" s="20"/>
      <c r="Q13" s="20"/>
      <c r="R13" s="20"/>
    </row>
    <row r="14" spans="1:18" x14ac:dyDescent="0.4">
      <c r="A14" s="7">
        <v>6</v>
      </c>
      <c r="B14" s="4"/>
      <c r="C14" s="44"/>
      <c r="D14" s="53"/>
      <c r="E14" s="54"/>
      <c r="F14" s="55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 t="str">
        <f t="shared" si="11"/>
        <v/>
      </c>
      <c r="K14" s="42" t="str">
        <f t="shared" si="12"/>
        <v/>
      </c>
      <c r="L14" s="43" t="str">
        <f t="shared" si="13"/>
        <v/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3"/>
      <c r="E15" s="54"/>
      <c r="F15" s="55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3"/>
      <c r="E16" s="54"/>
      <c r="F16" s="55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3"/>
      <c r="E17" s="54"/>
      <c r="F17" s="73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3"/>
      <c r="E18" s="54"/>
      <c r="F18" s="73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3"/>
      <c r="E19" s="54"/>
      <c r="F19" s="55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3"/>
      <c r="E20" s="54"/>
      <c r="F20" s="55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3"/>
      <c r="E21" s="54"/>
      <c r="F21" s="55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3"/>
      <c r="E22" s="54"/>
      <c r="F22" s="55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3"/>
      <c r="E23" s="54"/>
      <c r="F23" s="55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73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3</v>
      </c>
      <c r="E59" s="1">
        <f>COUNTIF(E9:E58,1.5)</f>
        <v>3</v>
      </c>
      <c r="F59" s="6">
        <f>COUNTIF(F9:F58,2)</f>
        <v>2</v>
      </c>
      <c r="G59" s="65">
        <f>M59+G8</f>
        <v>108514.88322507701</v>
      </c>
      <c r="H59" s="18">
        <f>N59+H8</f>
        <v>110693.11412499999</v>
      </c>
      <c r="I59" s="19">
        <f>O59+I8</f>
        <v>105719.524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8514.8832250769992</v>
      </c>
      <c r="N59" s="75">
        <f>SUM(N9:N58)</f>
        <v>10693.114125</v>
      </c>
      <c r="O59" s="76">
        <f>SUM(O9:O58)</f>
        <v>5719.5239999999994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1</v>
      </c>
      <c r="E60" s="1">
        <f>COUNTIF(E9:E58,-1)</f>
        <v>1</v>
      </c>
      <c r="F60" s="6">
        <f>COUNTIF(F9:F58,-1)</f>
        <v>2</v>
      </c>
      <c r="G60" s="78" t="s">
        <v>31</v>
      </c>
      <c r="H60" s="79"/>
      <c r="I60" s="85"/>
      <c r="J60" s="78" t="s">
        <v>34</v>
      </c>
      <c r="K60" s="79"/>
      <c r="L60" s="85"/>
      <c r="M60" s="7"/>
      <c r="O60" s="3"/>
    </row>
    <row r="61" spans="1:15" ht="19.5" thickBot="1" x14ac:dyDescent="0.45">
      <c r="A61" s="7"/>
      <c r="B61" s="80" t="s">
        <v>36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1.0851488322507701</v>
      </c>
      <c r="H61" s="70">
        <f t="shared" ref="H61" si="21">H59/H8</f>
        <v>1.10693114125</v>
      </c>
      <c r="I61" s="71">
        <f>I59/I8</f>
        <v>1.05719524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2">
        <f t="shared" ref="D62:E62" si="22">D59/(D59+D60+D61)</f>
        <v>0.75</v>
      </c>
      <c r="E62" s="67">
        <f t="shared" si="22"/>
        <v>0.75</v>
      </c>
      <c r="F62" s="68">
        <f>F59/(F59+F60+F61)</f>
        <v>0.5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sheetPr>
    <pageSetUpPr fitToPage="1"/>
  </sheetPr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8" t="s">
        <v>44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28</v>
      </c>
    </row>
    <row r="12" spans="1:10" x14ac:dyDescent="0.4">
      <c r="A12" s="90"/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29</v>
      </c>
    </row>
    <row r="22" spans="1:10" x14ac:dyDescent="0.4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cp:lastPrinted>2022-11-23T07:54:44Z</cp:lastPrinted>
  <dcterms:created xsi:type="dcterms:W3CDTF">2020-09-18T03:10:57Z</dcterms:created>
  <dcterms:modified xsi:type="dcterms:W3CDTF">2022-11-23T07:55:39Z</dcterms:modified>
</cp:coreProperties>
</file>