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G:\トレード\フリスタFX\CMA\PB検証\"/>
    </mc:Choice>
  </mc:AlternateContent>
  <xr:revisionPtr revIDLastSave="0" documentId="13_ncr:1_{A10B1822-E2F2-4393-AF44-7DE92C0A642E}" xr6:coauthVersionLast="47" xr6:coauthVersionMax="47" xr10:uidLastSave="{00000000-0000-0000-0000-000000000000}"/>
  <bookViews>
    <workbookView xWindow="-108" yWindow="-108" windowWidth="23256" windowHeight="12720" firstSheet="2" activeTab="11" xr2:uid="{00000000-000D-0000-FFFF-FFFF00000000}"/>
  </bookViews>
  <sheets>
    <sheet name="検証シート" sheetId="1" r:id="rId1"/>
    <sheet name="画像 (1)" sheetId="7" r:id="rId2"/>
    <sheet name="画像(2)" sheetId="6" r:id="rId3"/>
    <sheet name="画像 (3)" sheetId="8" r:id="rId4"/>
    <sheet name="画像 (4)" sheetId="9" r:id="rId5"/>
    <sheet name="画像 (5)" sheetId="10" r:id="rId6"/>
    <sheet name="画像 (6)" sheetId="11" r:id="rId7"/>
    <sheet name="画像 (7)" sheetId="12" r:id="rId8"/>
    <sheet name="画像(8)" sheetId="13" r:id="rId9"/>
    <sheet name="画像(9)" sheetId="15" r:id="rId10"/>
    <sheet name="画像(10)" sheetId="16" r:id="rId11"/>
    <sheet name="気づき" sheetId="5" r:id="rId12"/>
    <sheet name="検証終了通貨" sheetId="2" r:id="rId1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9" i="1" l="1"/>
  <c r="F59" i="1" l="1"/>
  <c r="D59" i="1"/>
  <c r="D61" i="1" l="1"/>
  <c r="E61" i="1"/>
  <c r="F61" i="1"/>
  <c r="K59" i="1"/>
  <c r="E59" i="1"/>
  <c r="I8" i="1" l="1"/>
  <c r="H8" i="1"/>
  <c r="G8" i="1"/>
  <c r="F60" i="1"/>
  <c r="F62" i="1" s="1"/>
  <c r="E60" i="1"/>
  <c r="E62" i="1" s="1"/>
  <c r="D60" i="1"/>
  <c r="D62" i="1" s="1"/>
  <c r="M9" i="1" l="1"/>
  <c r="K9" i="1"/>
  <c r="N9" i="1" s="1"/>
  <c r="L9" i="1"/>
  <c r="O9" i="1" s="1"/>
  <c r="G9" i="1" l="1"/>
  <c r="J10" i="1" s="1"/>
  <c r="M10" i="1" s="1"/>
  <c r="I9" i="1"/>
  <c r="L10" i="1" s="1"/>
  <c r="O10" i="1" s="1"/>
  <c r="H9" i="1"/>
  <c r="K10" i="1" s="1"/>
  <c r="N10" i="1" s="1"/>
  <c r="H10" i="1" s="1"/>
  <c r="G10" i="1" l="1"/>
  <c r="J11" i="1" s="1"/>
  <c r="M11" i="1" s="1"/>
  <c r="I10" i="1"/>
  <c r="L11" i="1" l="1"/>
  <c r="O11" i="1" s="1"/>
  <c r="G11" i="1"/>
  <c r="K11" i="1"/>
  <c r="N11" i="1" s="1"/>
  <c r="H11" i="1" l="1"/>
  <c r="K12" i="1" s="1"/>
  <c r="N12" i="1" s="1"/>
  <c r="H12" i="1" s="1"/>
  <c r="I11" i="1"/>
  <c r="L12" i="1" s="1"/>
  <c r="O12" i="1" s="1"/>
  <c r="I12" i="1" s="1"/>
  <c r="J12" i="1"/>
  <c r="M12" i="1" s="1"/>
  <c r="G12" i="1" l="1"/>
  <c r="L13" i="1"/>
  <c r="O13" i="1" s="1"/>
  <c r="I13" i="1" s="1"/>
  <c r="K13" i="1"/>
  <c r="N13" i="1" s="1"/>
  <c r="L14" i="1" l="1"/>
  <c r="O14" i="1" s="1"/>
  <c r="I14" i="1" s="1"/>
  <c r="J13" i="1"/>
  <c r="M13" i="1" s="1"/>
  <c r="H13" i="1"/>
  <c r="G13" i="1" l="1"/>
  <c r="J14" i="1" s="1"/>
  <c r="M14" i="1" s="1"/>
  <c r="G14" i="1" s="1"/>
  <c r="L15" i="1"/>
  <c r="O15" i="1" s="1"/>
  <c r="I15" i="1" s="1"/>
  <c r="K14" i="1"/>
  <c r="N14" i="1" s="1"/>
  <c r="H14" i="1" l="1"/>
  <c r="K15" i="1" s="1"/>
  <c r="N15" i="1" s="1"/>
  <c r="H15" i="1" s="1"/>
  <c r="L16" i="1"/>
  <c r="O16" i="1" s="1"/>
  <c r="I16" i="1" s="1"/>
  <c r="J15" i="1"/>
  <c r="M15" i="1" s="1"/>
  <c r="G15" i="1" s="1"/>
  <c r="J16" i="1" l="1"/>
  <c r="M16" i="1" s="1"/>
  <c r="G16" i="1" s="1"/>
  <c r="K16" i="1"/>
  <c r="N16" i="1" s="1"/>
  <c r="H16" i="1" s="1"/>
  <c r="L17" i="1"/>
  <c r="O17" i="1" s="1"/>
  <c r="I17" i="1" s="1"/>
  <c r="L18" i="1" l="1"/>
  <c r="O18" i="1" s="1"/>
  <c r="I18" i="1" s="1"/>
  <c r="K17" i="1"/>
  <c r="N17" i="1" s="1"/>
  <c r="H17" i="1" s="1"/>
  <c r="J17" i="1"/>
  <c r="M17" i="1" s="1"/>
  <c r="G17" i="1" s="1"/>
  <c r="J18" i="1" l="1"/>
  <c r="M18" i="1" s="1"/>
  <c r="G18" i="1" s="1"/>
  <c r="K18" i="1"/>
  <c r="N18" i="1" s="1"/>
  <c r="H18" i="1" s="1"/>
  <c r="L19" i="1"/>
  <c r="O19" i="1" s="1"/>
  <c r="I19" i="1" s="1"/>
  <c r="L20" i="1" l="1"/>
  <c r="O20" i="1" s="1"/>
  <c r="I20" i="1" s="1"/>
  <c r="K19" i="1"/>
  <c r="N19" i="1" s="1"/>
  <c r="H19" i="1" s="1"/>
  <c r="J19" i="1"/>
  <c r="M19" i="1" s="1"/>
  <c r="G19" i="1" s="1"/>
  <c r="J20" i="1" l="1"/>
  <c r="M20" i="1" s="1"/>
  <c r="G20" i="1" s="1"/>
  <c r="K20" i="1"/>
  <c r="N20" i="1" s="1"/>
  <c r="H20" i="1" s="1"/>
  <c r="L21" i="1"/>
  <c r="O21" i="1" s="1"/>
  <c r="I21" i="1" s="1"/>
  <c r="L22" i="1" l="1"/>
  <c r="O22" i="1" s="1"/>
  <c r="I22" i="1" s="1"/>
  <c r="K21" i="1"/>
  <c r="N21" i="1" s="1"/>
  <c r="H21" i="1" s="1"/>
  <c r="J21" i="1"/>
  <c r="M21" i="1" s="1"/>
  <c r="G21" i="1" s="1"/>
  <c r="J22" i="1" l="1"/>
  <c r="M22" i="1" s="1"/>
  <c r="G22" i="1" s="1"/>
  <c r="K22" i="1"/>
  <c r="N22" i="1" s="1"/>
  <c r="H22" i="1" s="1"/>
  <c r="L23" i="1"/>
  <c r="O23" i="1" s="1"/>
  <c r="I23" i="1" s="1"/>
  <c r="L24" i="1" l="1"/>
  <c r="O24" i="1" s="1"/>
  <c r="I24" i="1" s="1"/>
  <c r="K23" i="1"/>
  <c r="N23" i="1" s="1"/>
  <c r="H23" i="1" s="1"/>
  <c r="J23" i="1"/>
  <c r="M23" i="1" s="1"/>
  <c r="G23" i="1" s="1"/>
  <c r="J24" i="1" l="1"/>
  <c r="M24" i="1" s="1"/>
  <c r="G24" i="1" s="1"/>
  <c r="K24" i="1"/>
  <c r="N24" i="1" s="1"/>
  <c r="H24" i="1" s="1"/>
  <c r="L25" i="1"/>
  <c r="O25" i="1" s="1"/>
  <c r="I25" i="1" s="1"/>
  <c r="L26" i="1" l="1"/>
  <c r="O26" i="1" s="1"/>
  <c r="I26" i="1" s="1"/>
  <c r="K25" i="1"/>
  <c r="N25" i="1" s="1"/>
  <c r="H25" i="1" s="1"/>
  <c r="J25" i="1"/>
  <c r="M25" i="1" s="1"/>
  <c r="G25" i="1" s="1"/>
  <c r="J26" i="1" l="1"/>
  <c r="M26" i="1" s="1"/>
  <c r="G26" i="1" s="1"/>
  <c r="K26" i="1"/>
  <c r="N26" i="1" s="1"/>
  <c r="H26" i="1" s="1"/>
  <c r="L27" i="1"/>
  <c r="O27" i="1" s="1"/>
  <c r="I27" i="1" s="1"/>
  <c r="L28" i="1" l="1"/>
  <c r="O28" i="1" s="1"/>
  <c r="I28" i="1" s="1"/>
  <c r="K27" i="1"/>
  <c r="N27" i="1" s="1"/>
  <c r="H27" i="1" s="1"/>
  <c r="J27" i="1"/>
  <c r="M27" i="1" s="1"/>
  <c r="G27" i="1" s="1"/>
  <c r="J28" i="1" l="1"/>
  <c r="M28" i="1" s="1"/>
  <c r="G28" i="1" s="1"/>
  <c r="K28" i="1"/>
  <c r="N28" i="1" s="1"/>
  <c r="H28" i="1" s="1"/>
  <c r="L29" i="1"/>
  <c r="O29" i="1" s="1"/>
  <c r="I29" i="1" s="1"/>
  <c r="L30" i="1" l="1"/>
  <c r="O30" i="1" s="1"/>
  <c r="I30" i="1" s="1"/>
  <c r="K29" i="1"/>
  <c r="N29" i="1" s="1"/>
  <c r="H29" i="1" s="1"/>
  <c r="J29" i="1"/>
  <c r="M29" i="1" s="1"/>
  <c r="G29" i="1" s="1"/>
  <c r="J30" i="1" l="1"/>
  <c r="M30" i="1" s="1"/>
  <c r="G30" i="1" s="1"/>
  <c r="K30" i="1"/>
  <c r="N30" i="1" s="1"/>
  <c r="H30" i="1" s="1"/>
  <c r="L31" i="1"/>
  <c r="O31" i="1" s="1"/>
  <c r="I31" i="1" s="1"/>
  <c r="L32" i="1" l="1"/>
  <c r="O32" i="1" s="1"/>
  <c r="I32" i="1" s="1"/>
  <c r="K31" i="1"/>
  <c r="N31" i="1" s="1"/>
  <c r="H31" i="1" s="1"/>
  <c r="J31" i="1"/>
  <c r="M31" i="1" s="1"/>
  <c r="G31" i="1" s="1"/>
  <c r="J32" i="1" l="1"/>
  <c r="M32" i="1" s="1"/>
  <c r="G32" i="1" s="1"/>
  <c r="K32" i="1"/>
  <c r="N32" i="1" s="1"/>
  <c r="H32" i="1" s="1"/>
  <c r="L33" i="1"/>
  <c r="O33" i="1" s="1"/>
  <c r="I33" i="1" s="1"/>
  <c r="L34" i="1" l="1"/>
  <c r="O34" i="1" s="1"/>
  <c r="I34" i="1" s="1"/>
  <c r="K33" i="1"/>
  <c r="N33" i="1" s="1"/>
  <c r="H33" i="1" s="1"/>
  <c r="J33" i="1"/>
  <c r="M33" i="1" s="1"/>
  <c r="G33" i="1" s="1"/>
  <c r="J34" i="1" l="1"/>
  <c r="M34" i="1" s="1"/>
  <c r="G34" i="1" s="1"/>
  <c r="K34" i="1"/>
  <c r="N34" i="1" s="1"/>
  <c r="H34" i="1" s="1"/>
  <c r="L35" i="1"/>
  <c r="O35" i="1" s="1"/>
  <c r="I35" i="1" s="1"/>
  <c r="L36" i="1" l="1"/>
  <c r="O36" i="1" s="1"/>
  <c r="I36" i="1" s="1"/>
  <c r="K35" i="1"/>
  <c r="N35" i="1" s="1"/>
  <c r="H35" i="1" s="1"/>
  <c r="J35" i="1"/>
  <c r="M35" i="1" s="1"/>
  <c r="G35" i="1" s="1"/>
  <c r="J36" i="1" l="1"/>
  <c r="M36" i="1" s="1"/>
  <c r="G36" i="1" s="1"/>
  <c r="K36" i="1"/>
  <c r="N36" i="1" s="1"/>
  <c r="H36" i="1" s="1"/>
  <c r="L37" i="1"/>
  <c r="O37" i="1" s="1"/>
  <c r="I37" i="1" s="1"/>
  <c r="L38" i="1" l="1"/>
  <c r="O38" i="1" s="1"/>
  <c r="I38" i="1" s="1"/>
  <c r="K37" i="1"/>
  <c r="N37" i="1" s="1"/>
  <c r="H37" i="1" s="1"/>
  <c r="J37" i="1"/>
  <c r="M37" i="1" s="1"/>
  <c r="G37" i="1" s="1"/>
  <c r="J38" i="1" l="1"/>
  <c r="M38" i="1" s="1"/>
  <c r="G38" i="1" s="1"/>
  <c r="K38" i="1"/>
  <c r="N38" i="1" s="1"/>
  <c r="H38" i="1" s="1"/>
  <c r="L39" i="1"/>
  <c r="O39" i="1" s="1"/>
  <c r="I39" i="1" s="1"/>
  <c r="L40" i="1" l="1"/>
  <c r="O40" i="1" s="1"/>
  <c r="I40" i="1" s="1"/>
  <c r="K39" i="1"/>
  <c r="N39" i="1" s="1"/>
  <c r="H39" i="1" s="1"/>
  <c r="J39" i="1"/>
  <c r="M39" i="1" s="1"/>
  <c r="G39" i="1" s="1"/>
  <c r="J40" i="1" l="1"/>
  <c r="M40" i="1" s="1"/>
  <c r="G40" i="1" s="1"/>
  <c r="K40" i="1"/>
  <c r="N40" i="1" s="1"/>
  <c r="H40" i="1" s="1"/>
  <c r="L41" i="1"/>
  <c r="O41" i="1" s="1"/>
  <c r="I41" i="1" s="1"/>
  <c r="L42" i="1" l="1"/>
  <c r="O42" i="1" s="1"/>
  <c r="I42" i="1" s="1"/>
  <c r="L43" i="1" s="1"/>
  <c r="O43" i="1" s="1"/>
  <c r="I43" i="1" s="1"/>
  <c r="L44" i="1" s="1"/>
  <c r="O44" i="1" s="1"/>
  <c r="I44" i="1" s="1"/>
  <c r="K41" i="1"/>
  <c r="N41" i="1" s="1"/>
  <c r="H41" i="1" s="1"/>
  <c r="J41" i="1"/>
  <c r="M41" i="1" s="1"/>
  <c r="G41" i="1" s="1"/>
  <c r="K42" i="1" l="1"/>
  <c r="N42" i="1" s="1"/>
  <c r="H42" i="1" s="1"/>
  <c r="K43" i="1" s="1"/>
  <c r="N43" i="1" s="1"/>
  <c r="H43" i="1" s="1"/>
  <c r="J42" i="1"/>
  <c r="M42" i="1" s="1"/>
  <c r="G42" i="1" s="1"/>
  <c r="L45" i="1"/>
  <c r="O45" i="1" s="1"/>
  <c r="I45" i="1" s="1"/>
  <c r="J43" i="1" l="1"/>
  <c r="M43" i="1" s="1"/>
  <c r="G43" i="1" s="1"/>
  <c r="K44" i="1"/>
  <c r="N44" i="1" s="1"/>
  <c r="H44" i="1" s="1"/>
  <c r="K45" i="1" s="1"/>
  <c r="N45" i="1" s="1"/>
  <c r="H45" i="1" s="1"/>
  <c r="L46" i="1"/>
  <c r="O46" i="1" s="1"/>
  <c r="I46" i="1" s="1"/>
  <c r="J44" i="1" l="1"/>
  <c r="M44" i="1" s="1"/>
  <c r="G44" i="1" s="1"/>
  <c r="K46" i="1"/>
  <c r="N46" i="1" s="1"/>
  <c r="H46" i="1" s="1"/>
  <c r="K47" i="1" s="1"/>
  <c r="N47" i="1" s="1"/>
  <c r="H47" i="1" s="1"/>
  <c r="L47" i="1"/>
  <c r="O47" i="1" s="1"/>
  <c r="I47" i="1" s="1"/>
  <c r="J45" i="1" l="1"/>
  <c r="M45" i="1" s="1"/>
  <c r="G45" i="1" s="1"/>
  <c r="K48" i="1"/>
  <c r="N48" i="1" s="1"/>
  <c r="H48" i="1" s="1"/>
  <c r="L48" i="1"/>
  <c r="O48" i="1" s="1"/>
  <c r="I48" i="1" s="1"/>
  <c r="J46" i="1" l="1"/>
  <c r="M46" i="1" s="1"/>
  <c r="G46" i="1" s="1"/>
  <c r="K49" i="1"/>
  <c r="N49" i="1" s="1"/>
  <c r="H49" i="1" s="1"/>
  <c r="L49" i="1"/>
  <c r="O49" i="1" s="1"/>
  <c r="I49" i="1" s="1"/>
  <c r="J47" i="1" l="1"/>
  <c r="M47" i="1" s="1"/>
  <c r="G47" i="1" s="1"/>
  <c r="K50" i="1"/>
  <c r="N50" i="1" s="1"/>
  <c r="H50" i="1" s="1"/>
  <c r="L50" i="1"/>
  <c r="O50" i="1" s="1"/>
  <c r="I50" i="1" s="1"/>
  <c r="J48" i="1" l="1"/>
  <c r="M48" i="1" s="1"/>
  <c r="G48" i="1" s="1"/>
  <c r="K51" i="1"/>
  <c r="N51" i="1" s="1"/>
  <c r="H51" i="1" s="1"/>
  <c r="L51" i="1"/>
  <c r="O51" i="1" s="1"/>
  <c r="I51" i="1" s="1"/>
  <c r="J49" i="1" l="1"/>
  <c r="M49" i="1" s="1"/>
  <c r="G49" i="1" s="1"/>
  <c r="K52" i="1"/>
  <c r="N52" i="1" s="1"/>
  <c r="H52" i="1" s="1"/>
  <c r="L52" i="1"/>
  <c r="O52" i="1" s="1"/>
  <c r="I52" i="1" s="1"/>
  <c r="J50" i="1" l="1"/>
  <c r="M50" i="1" s="1"/>
  <c r="G50" i="1" s="1"/>
  <c r="K53" i="1"/>
  <c r="N53" i="1" s="1"/>
  <c r="H53" i="1" s="1"/>
  <c r="L53" i="1"/>
  <c r="O53" i="1" s="1"/>
  <c r="I53" i="1" s="1"/>
  <c r="J51" i="1" l="1"/>
  <c r="M51" i="1" s="1"/>
  <c r="G51" i="1" s="1"/>
  <c r="K54" i="1"/>
  <c r="N54" i="1" s="1"/>
  <c r="H54" i="1" s="1"/>
  <c r="L54" i="1"/>
  <c r="O54" i="1" s="1"/>
  <c r="I54" i="1" s="1"/>
  <c r="J52" i="1" l="1"/>
  <c r="M52" i="1" s="1"/>
  <c r="G52" i="1" s="1"/>
  <c r="K55" i="1"/>
  <c r="N55" i="1" s="1"/>
  <c r="H55" i="1" s="1"/>
  <c r="L55" i="1"/>
  <c r="O55" i="1" s="1"/>
  <c r="I55" i="1" s="1"/>
  <c r="J53" i="1" l="1"/>
  <c r="M53" i="1" s="1"/>
  <c r="G53" i="1" s="1"/>
  <c r="K56" i="1"/>
  <c r="N56" i="1" s="1"/>
  <c r="H56" i="1" s="1"/>
  <c r="L56" i="1"/>
  <c r="O56" i="1" s="1"/>
  <c r="I56" i="1" s="1"/>
  <c r="J54" i="1" l="1"/>
  <c r="M54" i="1" s="1"/>
  <c r="G54" i="1" s="1"/>
  <c r="K57" i="1"/>
  <c r="N57" i="1" s="1"/>
  <c r="H57" i="1" s="1"/>
  <c r="L57" i="1"/>
  <c r="O57" i="1" s="1"/>
  <c r="I57" i="1" s="1"/>
  <c r="J55" i="1" l="1"/>
  <c r="M55" i="1" s="1"/>
  <c r="G55" i="1" s="1"/>
  <c r="K58" i="1"/>
  <c r="N58" i="1" s="1"/>
  <c r="L58" i="1"/>
  <c r="O58" i="1" s="1"/>
  <c r="H58" i="1" l="1"/>
  <c r="N59" i="1"/>
  <c r="H59" i="1" s="1"/>
  <c r="I58" i="1"/>
  <c r="O59" i="1"/>
  <c r="I59" i="1" s="1"/>
  <c r="I61" i="1" s="1"/>
  <c r="J56" i="1"/>
  <c r="M56" i="1" s="1"/>
  <c r="G56" i="1" s="1"/>
  <c r="H61" i="1" l="1"/>
  <c r="K61" i="1" s="1"/>
  <c r="L61" i="1"/>
  <c r="J57" i="1"/>
  <c r="M57" i="1" s="1"/>
  <c r="G57" i="1" s="1"/>
  <c r="J58" i="1" l="1"/>
  <c r="M58" i="1" s="1"/>
  <c r="G58" i="1" l="1"/>
  <c r="M59" i="1"/>
  <c r="G59" i="1" s="1"/>
  <c r="G61" i="1" s="1"/>
  <c r="J61" i="1" s="1"/>
</calcChain>
</file>

<file path=xl/sharedStrings.xml><?xml version="1.0" encoding="utf-8"?>
<sst xmlns="http://schemas.openxmlformats.org/spreadsheetml/2006/main" count="74" uniqueCount="55">
  <si>
    <t>No.</t>
    <phoneticPr fontId="1"/>
  </si>
  <si>
    <t>エントリー</t>
    <phoneticPr fontId="1"/>
  </si>
  <si>
    <t>日付</t>
    <rPh sb="0" eb="2">
      <t>ヒヅケ</t>
    </rPh>
    <phoneticPr fontId="1"/>
  </si>
  <si>
    <t>残金（円)</t>
    <rPh sb="0" eb="2">
      <t>ザンキン</t>
    </rPh>
    <rPh sb="3" eb="4">
      <t>エン</t>
    </rPh>
    <phoneticPr fontId="1"/>
  </si>
  <si>
    <t>勝率</t>
    <rPh sb="0" eb="2">
      <t>ショウリツ</t>
    </rPh>
    <phoneticPr fontId="1"/>
  </si>
  <si>
    <t>勝数</t>
    <rPh sb="0" eb="1">
      <t>カ</t>
    </rPh>
    <rPh sb="1" eb="2">
      <t>スウ</t>
    </rPh>
    <phoneticPr fontId="1"/>
  </si>
  <si>
    <t>負数</t>
    <rPh sb="0" eb="1">
      <t>マ</t>
    </rPh>
    <rPh sb="1" eb="2">
      <t>スウ</t>
    </rPh>
    <phoneticPr fontId="1"/>
  </si>
  <si>
    <t>通貨ペア</t>
    <rPh sb="0" eb="2">
      <t>ツウカ</t>
    </rPh>
    <phoneticPr fontId="1"/>
  </si>
  <si>
    <t>時間足</t>
    <rPh sb="0" eb="2">
      <t>ジカン</t>
    </rPh>
    <rPh sb="2" eb="3">
      <t>アシ</t>
    </rPh>
    <phoneticPr fontId="1"/>
  </si>
  <si>
    <t>EURUSD</t>
    <phoneticPr fontId="1"/>
  </si>
  <si>
    <t>当初</t>
    <rPh sb="0" eb="2">
      <t>トウショ</t>
    </rPh>
    <phoneticPr fontId="1"/>
  </si>
  <si>
    <t>当初資金</t>
    <rPh sb="0" eb="2">
      <t>トウショ</t>
    </rPh>
    <rPh sb="2" eb="4">
      <t>シキン</t>
    </rPh>
    <phoneticPr fontId="1"/>
  </si>
  <si>
    <t>エントリー理由</t>
    <rPh sb="5" eb="7">
      <t>リユウ</t>
    </rPh>
    <phoneticPr fontId="1"/>
  </si>
  <si>
    <t>決済理由</t>
    <rPh sb="0" eb="2">
      <t>ケッサイ</t>
    </rPh>
    <rPh sb="2" eb="4">
      <t>リユウ</t>
    </rPh>
    <phoneticPr fontId="1"/>
  </si>
  <si>
    <t>10MA・20MAの両方の上側にキャンドルがあれば買い方向、下側なら売り方向。MAに触れてPB出現でエントリー待ち、PB高値or安値ブレイクでエントリー。</t>
  </si>
  <si>
    <t>検証終了通貨</t>
    <rPh sb="0" eb="2">
      <t>ケンショウ</t>
    </rPh>
    <rPh sb="2" eb="4">
      <t>シュウリョウ</t>
    </rPh>
    <rPh sb="4" eb="6">
      <t>ツウカ</t>
    </rPh>
    <phoneticPr fontId="5"/>
  </si>
  <si>
    <t>ルール</t>
    <phoneticPr fontId="5"/>
  </si>
  <si>
    <t>通貨ペア</t>
    <rPh sb="0" eb="2">
      <t>ツウカ</t>
    </rPh>
    <phoneticPr fontId="5"/>
  </si>
  <si>
    <t>日足</t>
    <rPh sb="0" eb="2">
      <t>ヒアシ</t>
    </rPh>
    <phoneticPr fontId="5"/>
  </si>
  <si>
    <t>終了日</t>
    <rPh sb="0" eb="3">
      <t>シュウリョウビ</t>
    </rPh>
    <phoneticPr fontId="5"/>
  </si>
  <si>
    <t>4Ｈ足</t>
    <rPh sb="2" eb="3">
      <t>アシ</t>
    </rPh>
    <phoneticPr fontId="5"/>
  </si>
  <si>
    <t>１Ｈ足</t>
    <rPh sb="2" eb="3">
      <t>アシ</t>
    </rPh>
    <phoneticPr fontId="5"/>
  </si>
  <si>
    <t>PB</t>
    <phoneticPr fontId="5"/>
  </si>
  <si>
    <t>EUR/USD</t>
    <phoneticPr fontId="5"/>
  </si>
  <si>
    <t>損失上限（リスク3%）</t>
    <rPh sb="0" eb="2">
      <t>ソンシツ</t>
    </rPh>
    <rPh sb="2" eb="4">
      <t>ジョウゲン</t>
    </rPh>
    <phoneticPr fontId="1"/>
  </si>
  <si>
    <t>損益額</t>
    <rPh sb="0" eb="2">
      <t>ソンエキ</t>
    </rPh>
    <rPh sb="2" eb="3">
      <t>ガク</t>
    </rPh>
    <phoneticPr fontId="1"/>
  </si>
  <si>
    <r>
      <rPr>
        <b/>
        <sz val="11"/>
        <color theme="1"/>
        <rFont val="游ゴシック"/>
        <family val="3"/>
        <charset val="128"/>
        <scheme val="minor"/>
      </rPr>
      <t>決済</t>
    </r>
    <r>
      <rPr>
        <b/>
        <sz val="9"/>
        <color theme="1"/>
        <rFont val="游ゴシック"/>
        <family val="3"/>
        <charset val="128"/>
        <scheme val="minor"/>
      </rPr>
      <t>(利確:1.27~2, 損切:-1,引分:0)</t>
    </r>
    <rPh sb="0" eb="2">
      <t>ケッサイ</t>
    </rPh>
    <rPh sb="3" eb="4">
      <t>リ</t>
    </rPh>
    <rPh sb="4" eb="5">
      <t>カク</t>
    </rPh>
    <rPh sb="14" eb="16">
      <t>ソンギリ</t>
    </rPh>
    <rPh sb="20" eb="22">
      <t>ヒキワケ</t>
    </rPh>
    <phoneticPr fontId="1"/>
  </si>
  <si>
    <t>気付き　質問</t>
  </si>
  <si>
    <t>感想</t>
  </si>
  <si>
    <t>今後</t>
  </si>
  <si>
    <t>買い1／売り2</t>
    <rPh sb="0" eb="1">
      <t>カ</t>
    </rPh>
    <rPh sb="4" eb="5">
      <t>ウ</t>
    </rPh>
    <phoneticPr fontId="1"/>
  </si>
  <si>
    <t>利益率</t>
    <rPh sb="0" eb="2">
      <t>リエキ</t>
    </rPh>
    <rPh sb="2" eb="3">
      <t>リツ</t>
    </rPh>
    <phoneticPr fontId="1"/>
  </si>
  <si>
    <t>期間</t>
    <rPh sb="0" eb="2">
      <t>キカン</t>
    </rPh>
    <phoneticPr fontId="1"/>
  </si>
  <si>
    <t>日</t>
    <rPh sb="0" eb="1">
      <t>ヒ</t>
    </rPh>
    <phoneticPr fontId="1"/>
  </si>
  <si>
    <t>月利</t>
    <rPh sb="0" eb="2">
      <t>ゲツリ</t>
    </rPh>
    <phoneticPr fontId="1"/>
  </si>
  <si>
    <t>フィボナッチターゲット1.27, 1.5, 2.0で決済(黄色で塗りつぶしたところはフィボナッチターゲット5までとれている）</t>
    <rPh sb="29" eb="31">
      <t>キイロ</t>
    </rPh>
    <rPh sb="32" eb="33">
      <t>ヌ</t>
    </rPh>
    <phoneticPr fontId="1"/>
  </si>
  <si>
    <t>引分</t>
    <rPh sb="0" eb="2">
      <t>ヒキワケ</t>
    </rPh>
    <phoneticPr fontId="1"/>
  </si>
  <si>
    <t>USD/JPY</t>
    <phoneticPr fontId="1"/>
  </si>
  <si>
    <t>画像(1)</t>
    <rPh sb="0" eb="2">
      <t>ガゾウ</t>
    </rPh>
    <phoneticPr fontId="1"/>
  </si>
  <si>
    <t>画像(2)</t>
    <rPh sb="0" eb="2">
      <t>ガゾウ</t>
    </rPh>
    <phoneticPr fontId="1"/>
  </si>
  <si>
    <t>画像(3)</t>
    <rPh sb="0" eb="2">
      <t>ガゾウ</t>
    </rPh>
    <phoneticPr fontId="1"/>
  </si>
  <si>
    <t>画像(4)</t>
    <rPh sb="0" eb="2">
      <t>ガゾウ</t>
    </rPh>
    <phoneticPr fontId="1"/>
  </si>
  <si>
    <t>画像(5)</t>
    <rPh sb="0" eb="2">
      <t>ガゾウ</t>
    </rPh>
    <phoneticPr fontId="1"/>
  </si>
  <si>
    <t>15M</t>
    <phoneticPr fontId="1"/>
  </si>
  <si>
    <t>画像(7)</t>
    <rPh sb="0" eb="2">
      <t>ガゾウ</t>
    </rPh>
    <phoneticPr fontId="1"/>
  </si>
  <si>
    <t>30M</t>
    <phoneticPr fontId="1"/>
  </si>
  <si>
    <t>画像(6)</t>
    <rPh sb="0" eb="2">
      <t>ガゾウ</t>
    </rPh>
    <phoneticPr fontId="1"/>
  </si>
  <si>
    <t>画像(8)</t>
    <rPh sb="0" eb="2">
      <t>ガゾウ</t>
    </rPh>
    <phoneticPr fontId="1"/>
  </si>
  <si>
    <t>1M足</t>
    <rPh sb="2" eb="3">
      <t>アシ</t>
    </rPh>
    <phoneticPr fontId="1"/>
  </si>
  <si>
    <t>1H</t>
    <phoneticPr fontId="1"/>
  </si>
  <si>
    <t>○</t>
    <phoneticPr fontId="1"/>
  </si>
  <si>
    <t>画像(9)</t>
    <rPh sb="0" eb="2">
      <t>ガゾウ</t>
    </rPh>
    <phoneticPr fontId="1"/>
  </si>
  <si>
    <t>画像(10)</t>
    <rPh sb="0" eb="2">
      <t>ガゾウ</t>
    </rPh>
    <phoneticPr fontId="1"/>
  </si>
  <si>
    <t>ここから</t>
    <phoneticPr fontId="1"/>
  </si>
  <si>
    <t>画像(6)は右の陽線は一旦安値に行くので本来ならキャンセルということでいいのでしょうか。</t>
    <rPh sb="0" eb="2">
      <t>ガゾウ</t>
    </rPh>
    <rPh sb="6" eb="7">
      <t>ミギ</t>
    </rPh>
    <rPh sb="8" eb="10">
      <t>ヨウセン</t>
    </rPh>
    <rPh sb="11" eb="13">
      <t>イッタン</t>
    </rPh>
    <rPh sb="13" eb="15">
      <t>ヤスネ</t>
    </rPh>
    <rPh sb="16" eb="17">
      <t>イ</t>
    </rPh>
    <rPh sb="20" eb="22">
      <t>ホンライ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</si>
</sst>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yyyy/m/d;@"/>
    <numFmt numFmtId="177" formatCode="#,##0_);[Red]\(#,##0\)"/>
    <numFmt numFmtId="178" formatCode="#,##0_ "/>
    <numFmt numFmtId="179" formatCode="0.0%"/>
  </numFmts>
  <fonts count="16" x14ac:knownFonts="1">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3"/>
      <charset val="128"/>
      <scheme val="minor"/>
    </font>
    <font>
      <b/>
      <sz val="14"/>
      <color indexed="8"/>
      <name val="ＭＳ Ｐゴシック"/>
      <family val="3"/>
      <charset val="128"/>
    </font>
    <font>
      <sz val="6"/>
      <name val="ＭＳ Ｐゴシック"/>
      <family val="3"/>
      <charset val="128"/>
    </font>
    <font>
      <sz val="14"/>
      <color indexed="8"/>
      <name val="ＭＳ Ｐゴシック"/>
      <family val="3"/>
      <charset val="128"/>
    </font>
    <font>
      <b/>
      <sz val="14"/>
      <color rgb="FFFF0000"/>
      <name val="ＭＳ Ｐゴシック"/>
      <family val="3"/>
      <charset val="128"/>
    </font>
    <font>
      <sz val="11"/>
      <color theme="1"/>
      <name val="游ゴシック"/>
      <family val="2"/>
      <charset val="128"/>
      <scheme val="minor"/>
    </font>
    <font>
      <b/>
      <sz val="9"/>
      <color theme="1"/>
      <name val="游ゴシック"/>
      <family val="3"/>
      <charset val="128"/>
      <scheme val="minor"/>
    </font>
    <font>
      <sz val="11"/>
      <color indexed="8"/>
      <name val="ＭＳ Ｐゴシック"/>
      <family val="3"/>
      <charset val="128"/>
    </font>
    <font>
      <sz val="11"/>
      <name val="游ゴシック"/>
      <family val="2"/>
      <charset val="128"/>
      <scheme val="minor"/>
    </font>
    <font>
      <b/>
      <sz val="11"/>
      <name val="游ゴシック"/>
      <family val="3"/>
      <charset val="128"/>
      <scheme val="minor"/>
    </font>
    <font>
      <sz val="11"/>
      <color theme="0"/>
      <name val="游ゴシック"/>
      <family val="3"/>
      <charset val="128"/>
      <scheme val="minor"/>
    </font>
    <font>
      <b/>
      <sz val="11"/>
      <color theme="0"/>
      <name val="游ゴシック"/>
      <family val="3"/>
      <charset val="128"/>
      <scheme val="minor"/>
    </font>
    <font>
      <sz val="11"/>
      <name val="游ゴシック"/>
      <family val="3"/>
      <charset val="128"/>
      <scheme val="minor"/>
    </font>
  </fonts>
  <fills count="4">
    <fill>
      <patternFill patternType="none"/>
    </fill>
    <fill>
      <patternFill patternType="gray125"/>
    </fill>
    <fill>
      <patternFill patternType="solid">
        <fgColor theme="8" tint="0.39997558519241921"/>
        <bgColor indexed="64"/>
      </patternFill>
    </fill>
    <fill>
      <patternFill patternType="solid">
        <fgColor rgb="FFFFFF00"/>
        <bgColor indexed="64"/>
      </patternFill>
    </fill>
  </fills>
  <borders count="17">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4">
    <xf numFmtId="0" fontId="0" fillId="0" borderId="0">
      <alignment vertical="center"/>
    </xf>
    <xf numFmtId="38" fontId="8" fillId="0" borderId="0" applyFont="0" applyFill="0" applyBorder="0" applyAlignment="0" applyProtection="0">
      <alignment vertical="center"/>
    </xf>
    <xf numFmtId="0" fontId="10" fillId="0" borderId="0">
      <alignment vertical="center"/>
    </xf>
    <xf numFmtId="9" fontId="8" fillId="0" borderId="0" applyFont="0" applyFill="0" applyBorder="0" applyAlignment="0" applyProtection="0">
      <alignment vertical="center"/>
    </xf>
  </cellStyleXfs>
  <cellXfs count="95">
    <xf numFmtId="0" fontId="0" fillId="0" borderId="0" xfId="0">
      <alignment vertical="center"/>
    </xf>
    <xf numFmtId="0" fontId="4" fillId="0" borderId="0" xfId="0" applyFont="1" applyAlignment="1">
      <alignment horizontal="left" vertical="center"/>
    </xf>
    <xf numFmtId="0" fontId="6" fillId="0" borderId="0" xfId="0" applyFont="1">
      <alignment vertical="center"/>
    </xf>
    <xf numFmtId="0" fontId="6" fillId="0" borderId="0" xfId="0" applyFont="1" applyAlignment="1">
      <alignment horizontal="center" vertical="center"/>
    </xf>
    <xf numFmtId="0" fontId="7" fillId="0" borderId="0" xfId="0" applyFont="1" applyAlignment="1">
      <alignment horizontal="center" vertical="center"/>
    </xf>
    <xf numFmtId="0" fontId="4" fillId="0" borderId="0" xfId="0" applyFont="1" applyAlignment="1">
      <alignment horizontal="center" vertical="center"/>
    </xf>
    <xf numFmtId="0" fontId="4" fillId="2" borderId="16" xfId="0" applyFont="1" applyFill="1" applyBorder="1" applyAlignment="1">
      <alignment horizontal="center" vertical="center"/>
    </xf>
    <xf numFmtId="0" fontId="7" fillId="2" borderId="16" xfId="0" applyFont="1" applyFill="1" applyBorder="1" applyAlignment="1">
      <alignment horizontal="center" vertical="center"/>
    </xf>
    <xf numFmtId="0" fontId="4" fillId="0" borderId="16" xfId="0" applyFont="1" applyBorder="1" applyAlignment="1">
      <alignment horizontal="center" vertical="center"/>
    </xf>
    <xf numFmtId="14" fontId="7" fillId="0" borderId="16" xfId="0" applyNumberFormat="1" applyFont="1" applyBorder="1" applyAlignment="1">
      <alignment horizontal="center" vertical="center"/>
    </xf>
    <xf numFmtId="0" fontId="7" fillId="0" borderId="16" xfId="0" applyFont="1" applyBorder="1" applyAlignment="1">
      <alignment horizontal="center" vertical="center"/>
    </xf>
    <xf numFmtId="0" fontId="10" fillId="0" borderId="0" xfId="2">
      <alignment vertical="center"/>
    </xf>
    <xf numFmtId="38" fontId="12" fillId="0" borderId="13" xfId="1" applyFont="1" applyFill="1" applyBorder="1">
      <alignment vertical="center"/>
    </xf>
    <xf numFmtId="0" fontId="11" fillId="3" borderId="9" xfId="0" applyFont="1" applyFill="1" applyBorder="1">
      <alignment vertical="center"/>
    </xf>
    <xf numFmtId="0" fontId="2" fillId="0" borderId="0" xfId="0" applyFont="1">
      <alignment vertical="center"/>
    </xf>
    <xf numFmtId="178" fontId="0" fillId="0" borderId="0" xfId="0" applyNumberFormat="1">
      <alignment vertical="center"/>
    </xf>
    <xf numFmtId="0" fontId="2" fillId="0" borderId="10" xfId="0" applyFont="1" applyBorder="1">
      <alignment vertical="center"/>
    </xf>
    <xf numFmtId="0" fontId="9" fillId="0" borderId="3" xfId="0" applyFont="1" applyBorder="1" applyAlignment="1">
      <alignment horizontal="lef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2" fillId="0" borderId="11" xfId="0" applyFont="1" applyBorder="1">
      <alignment vertical="center"/>
    </xf>
    <xf numFmtId="0" fontId="9" fillId="0" borderId="11" xfId="0" applyFont="1" applyBorder="1">
      <alignment vertical="center"/>
    </xf>
    <xf numFmtId="0" fontId="2" fillId="0" borderId="13" xfId="0" applyFont="1" applyBorder="1">
      <alignment vertical="center"/>
    </xf>
    <xf numFmtId="0" fontId="2" fillId="0" borderId="14" xfId="0" applyFont="1" applyBorder="1">
      <alignment vertical="center"/>
    </xf>
    <xf numFmtId="0" fontId="2" fillId="0" borderId="15" xfId="0" applyFont="1" applyBorder="1">
      <alignment vertical="center"/>
    </xf>
    <xf numFmtId="0" fontId="3" fillId="0" borderId="2" xfId="0" applyFont="1" applyBorder="1">
      <alignment vertical="center"/>
    </xf>
    <xf numFmtId="0" fontId="0" fillId="0" borderId="2" xfId="0" applyBorder="1">
      <alignment vertical="center"/>
    </xf>
    <xf numFmtId="0" fontId="0" fillId="0" borderId="2" xfId="0" applyBorder="1" applyAlignment="1">
      <alignment horizontal="center" vertical="center"/>
    </xf>
    <xf numFmtId="0" fontId="2" fillId="0" borderId="3" xfId="0" applyFont="1" applyBorder="1">
      <alignment vertical="center"/>
    </xf>
    <xf numFmtId="0" fontId="2" fillId="0" borderId="4" xfId="0" applyFont="1" applyBorder="1">
      <alignment vertical="center"/>
    </xf>
    <xf numFmtId="0" fontId="2" fillId="0" borderId="5" xfId="0" applyFont="1" applyBorder="1">
      <alignment vertical="center"/>
    </xf>
    <xf numFmtId="177" fontId="3" fillId="0" borderId="13" xfId="0" applyNumberFormat="1" applyFont="1" applyBorder="1">
      <alignment vertical="center"/>
    </xf>
    <xf numFmtId="177" fontId="0" fillId="0" borderId="14" xfId="0" applyNumberFormat="1" applyBorder="1">
      <alignment vertical="center"/>
    </xf>
    <xf numFmtId="177" fontId="0" fillId="0" borderId="15" xfId="0" applyNumberFormat="1" applyBorder="1">
      <alignment vertical="center"/>
    </xf>
    <xf numFmtId="0" fontId="0" fillId="0" borderId="8" xfId="0" applyBorder="1">
      <alignment vertical="center"/>
    </xf>
    <xf numFmtId="176" fontId="0" fillId="0" borderId="10" xfId="0" applyNumberFormat="1" applyBorder="1">
      <alignment vertical="center"/>
    </xf>
    <xf numFmtId="0" fontId="0" fillId="0" borderId="3" xfId="0" applyBorder="1" applyAlignment="1">
      <alignment horizontal="center" vertical="center"/>
    </xf>
    <xf numFmtId="0" fontId="11" fillId="0" borderId="3" xfId="0" applyFont="1" applyBorder="1">
      <alignment vertical="center"/>
    </xf>
    <xf numFmtId="0" fontId="11" fillId="0" borderId="4" xfId="0" applyFont="1" applyBorder="1">
      <alignment vertical="center"/>
    </xf>
    <xf numFmtId="0" fontId="11" fillId="0" borderId="5" xfId="0" applyFont="1" applyBorder="1">
      <alignment vertical="center"/>
    </xf>
    <xf numFmtId="177" fontId="0" fillId="0" borderId="0" xfId="0" applyNumberFormat="1">
      <alignment vertical="center"/>
    </xf>
    <xf numFmtId="38" fontId="0" fillId="0" borderId="3" xfId="1" applyFont="1" applyFill="1" applyBorder="1">
      <alignment vertical="center"/>
    </xf>
    <xf numFmtId="38" fontId="0" fillId="0" borderId="4" xfId="1" applyFont="1" applyFill="1" applyBorder="1">
      <alignment vertical="center"/>
    </xf>
    <xf numFmtId="38" fontId="0" fillId="0" borderId="5" xfId="1" applyFont="1" applyFill="1" applyBorder="1">
      <alignment vertical="center"/>
    </xf>
    <xf numFmtId="176" fontId="0" fillId="0" borderId="12" xfId="0" applyNumberFormat="1" applyBorder="1">
      <alignment vertical="center"/>
    </xf>
    <xf numFmtId="0" fontId="0" fillId="0" borderId="8" xfId="0" applyBorder="1" applyAlignment="1">
      <alignment horizontal="center" vertical="center"/>
    </xf>
    <xf numFmtId="0" fontId="11" fillId="0" borderId="8" xfId="0" applyFont="1" applyBorder="1">
      <alignment vertical="center"/>
    </xf>
    <xf numFmtId="0" fontId="11" fillId="0" borderId="0" xfId="0" applyFont="1">
      <alignment vertical="center"/>
    </xf>
    <xf numFmtId="0" fontId="11" fillId="0" borderId="9" xfId="0" applyFont="1" applyBorder="1">
      <alignment vertical="center"/>
    </xf>
    <xf numFmtId="38" fontId="0" fillId="0" borderId="8" xfId="1" applyFont="1" applyFill="1" applyBorder="1">
      <alignment vertical="center"/>
    </xf>
    <xf numFmtId="38" fontId="0" fillId="0" borderId="0" xfId="1" applyFont="1" applyFill="1" applyBorder="1">
      <alignment vertical="center"/>
    </xf>
    <xf numFmtId="38" fontId="0" fillId="0" borderId="9" xfId="1" applyFont="1" applyFill="1" applyBorder="1">
      <alignment vertical="center"/>
    </xf>
    <xf numFmtId="176" fontId="0" fillId="0" borderId="11" xfId="0" applyNumberFormat="1" applyBorder="1">
      <alignment vertical="center"/>
    </xf>
    <xf numFmtId="0" fontId="0" fillId="0" borderId="6" xfId="0" applyBorder="1" applyAlignment="1">
      <alignment horizontal="center" vertical="center"/>
    </xf>
    <xf numFmtId="0" fontId="11" fillId="0" borderId="6" xfId="0" applyFont="1" applyBorder="1">
      <alignment vertical="center"/>
    </xf>
    <xf numFmtId="0" fontId="11" fillId="0" borderId="1" xfId="0" applyFont="1" applyBorder="1">
      <alignment vertical="center"/>
    </xf>
    <xf numFmtId="0" fontId="11" fillId="0" borderId="7" xfId="0" applyFont="1" applyBorder="1">
      <alignment vertical="center"/>
    </xf>
    <xf numFmtId="0" fontId="2" fillId="0" borderId="9" xfId="0" applyFont="1" applyBorder="1">
      <alignment vertical="center"/>
    </xf>
    <xf numFmtId="177" fontId="0" fillId="0" borderId="13" xfId="0" applyNumberFormat="1" applyBorder="1">
      <alignment vertical="center"/>
    </xf>
    <xf numFmtId="0" fontId="2" fillId="0" borderId="2" xfId="0" applyFont="1" applyBorder="1" applyAlignment="1">
      <alignment horizontal="center" vertical="center"/>
    </xf>
    <xf numFmtId="0" fontId="12" fillId="0" borderId="15" xfId="0" applyFont="1" applyBorder="1">
      <alignment vertical="center"/>
    </xf>
    <xf numFmtId="38" fontId="0" fillId="0" borderId="13" xfId="0" applyNumberFormat="1" applyBorder="1">
      <alignment vertical="center"/>
    </xf>
    <xf numFmtId="38" fontId="0" fillId="0" borderId="14" xfId="0" applyNumberFormat="1" applyBorder="1">
      <alignment vertical="center"/>
    </xf>
    <xf numFmtId="38" fontId="0" fillId="0" borderId="15" xfId="0" applyNumberFormat="1" applyBorder="1">
      <alignment vertical="center"/>
    </xf>
    <xf numFmtId="0" fontId="0" fillId="0" borderId="9" xfId="0" applyBorder="1">
      <alignment vertical="center"/>
    </xf>
    <xf numFmtId="9" fontId="2" fillId="0" borderId="13" xfId="3" applyFont="1" applyFill="1" applyBorder="1">
      <alignment vertical="center"/>
    </xf>
    <xf numFmtId="9" fontId="2" fillId="0" borderId="14" xfId="3" applyFont="1" applyFill="1" applyBorder="1">
      <alignment vertical="center"/>
    </xf>
    <xf numFmtId="9" fontId="2" fillId="0" borderId="15" xfId="3" applyFont="1" applyFill="1" applyBorder="1">
      <alignment vertical="center"/>
    </xf>
    <xf numFmtId="179" fontId="2" fillId="0" borderId="13" xfId="3" applyNumberFormat="1" applyFont="1" applyFill="1" applyBorder="1">
      <alignment vertical="center"/>
    </xf>
    <xf numFmtId="179" fontId="2" fillId="0" borderId="2" xfId="3" applyNumberFormat="1" applyFont="1" applyFill="1" applyBorder="1">
      <alignment vertical="center"/>
    </xf>
    <xf numFmtId="0" fontId="0" fillId="0" borderId="6" xfId="0" applyBorder="1">
      <alignment vertical="center"/>
    </xf>
    <xf numFmtId="0" fontId="0" fillId="0" borderId="1" xfId="0" applyBorder="1">
      <alignment vertical="center"/>
    </xf>
    <xf numFmtId="0" fontId="0" fillId="0" borderId="7" xfId="0" applyBorder="1">
      <alignment vertical="center"/>
    </xf>
    <xf numFmtId="9" fontId="2" fillId="0" borderId="13" xfId="0" applyNumberFormat="1" applyFont="1" applyBorder="1">
      <alignment vertical="center"/>
    </xf>
    <xf numFmtId="9" fontId="2" fillId="0" borderId="14" xfId="0" applyNumberFormat="1" applyFont="1" applyBorder="1">
      <alignment vertical="center"/>
    </xf>
    <xf numFmtId="9" fontId="2" fillId="0" borderId="15" xfId="0" applyNumberFormat="1" applyFont="1" applyBorder="1">
      <alignment vertical="center"/>
    </xf>
    <xf numFmtId="9" fontId="2" fillId="0" borderId="0" xfId="0" applyNumberFormat="1" applyFont="1">
      <alignment vertical="center"/>
    </xf>
    <xf numFmtId="0" fontId="13" fillId="0" borderId="0" xfId="0" applyFont="1" applyAlignment="1">
      <alignment horizontal="center" vertical="center"/>
    </xf>
    <xf numFmtId="0" fontId="14" fillId="0" borderId="0" xfId="0" applyFont="1" applyAlignment="1">
      <alignment horizontal="center" vertical="center"/>
    </xf>
    <xf numFmtId="177" fontId="13" fillId="0" borderId="0" xfId="0" applyNumberFormat="1" applyFont="1" applyAlignment="1">
      <alignment horizontal="center" vertical="center"/>
    </xf>
    <xf numFmtId="177" fontId="15" fillId="0" borderId="0" xfId="0" applyNumberFormat="1" applyFont="1">
      <alignment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2" fillId="0" borderId="15" xfId="0" applyFont="1" applyBorder="1" applyAlignment="1">
      <alignment horizontal="center" vertical="center"/>
    </xf>
    <xf numFmtId="0" fontId="2" fillId="0" borderId="3" xfId="0" applyFont="1" applyBorder="1" applyAlignment="1">
      <alignment horizontal="center" vertical="center"/>
    </xf>
    <xf numFmtId="0" fontId="2" fillId="0" borderId="5" xfId="0" applyFont="1" applyBorder="1" applyAlignment="1">
      <alignment horizontal="center" vertical="center"/>
    </xf>
    <xf numFmtId="0" fontId="10" fillId="0" borderId="0" xfId="2" applyAlignment="1">
      <alignment horizontal="left" vertical="top" wrapText="1"/>
    </xf>
    <xf numFmtId="0" fontId="10" fillId="0" borderId="0" xfId="2" applyAlignment="1">
      <alignment horizontal="left" vertical="top"/>
    </xf>
    <xf numFmtId="0" fontId="10" fillId="0" borderId="0" xfId="2" applyAlignment="1">
      <alignment vertical="top" wrapText="1"/>
    </xf>
    <xf numFmtId="0" fontId="10" fillId="0" borderId="0" xfId="2" applyAlignment="1">
      <alignment vertical="top"/>
    </xf>
  </cellXfs>
  <cellStyles count="4">
    <cellStyle name="パーセント" xfId="3" builtinId="5"/>
    <cellStyle name="桁区切り" xfId="1" builtinId="6"/>
    <cellStyle name="標準" xfId="0" builtinId="0"/>
    <cellStyle name="標準 2" xfId="2" xr:uid="{CD78C7D8-3A45-4776-9D09-8317F161085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665852</xdr:colOff>
      <xdr:row>27</xdr:row>
      <xdr:rowOff>142067</xdr:rowOff>
    </xdr:to>
    <xdr:pic>
      <xdr:nvPicPr>
        <xdr:cNvPr id="3" name="図 2">
          <a:extLst>
            <a:ext uri="{FF2B5EF4-FFF2-40B4-BE49-F238E27FC236}">
              <a16:creationId xmlns:a16="http://schemas.microsoft.com/office/drawing/2014/main" id="{96D92E74-6D6C-CE28-7DF0-FCE9E961B515}"/>
            </a:ext>
          </a:extLst>
        </xdr:cNvPr>
        <xdr:cNvPicPr>
          <a:picLocks noChangeAspect="1"/>
        </xdr:cNvPicPr>
      </xdr:nvPicPr>
      <xdr:blipFill>
        <a:blip xmlns:r="http://schemas.openxmlformats.org/officeDocument/2006/relationships" r:embed="rId1"/>
        <a:stretch>
          <a:fillRect/>
        </a:stretch>
      </xdr:blipFill>
      <xdr:spPr>
        <a:xfrm>
          <a:off x="0" y="0"/>
          <a:ext cx="11411344" cy="64188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0</xdr:colOff>
      <xdr:row>28</xdr:row>
      <xdr:rowOff>11430</xdr:rowOff>
    </xdr:to>
    <xdr:pic>
      <xdr:nvPicPr>
        <xdr:cNvPr id="3" name="図 2">
          <a:extLst>
            <a:ext uri="{FF2B5EF4-FFF2-40B4-BE49-F238E27FC236}">
              <a16:creationId xmlns:a16="http://schemas.microsoft.com/office/drawing/2014/main" id="{4406B13E-4F4B-1FB6-AE6D-2B47F8629526}"/>
            </a:ext>
          </a:extLst>
        </xdr:cNvPr>
        <xdr:cNvPicPr>
          <a:picLocks noChangeAspect="1"/>
        </xdr:cNvPicPr>
      </xdr:nvPicPr>
      <xdr:blipFill>
        <a:blip xmlns:r="http://schemas.openxmlformats.org/officeDocument/2006/relationships" r:embed="rId1"/>
        <a:stretch>
          <a:fillRect/>
        </a:stretch>
      </xdr:blipFill>
      <xdr:spPr>
        <a:xfrm>
          <a:off x="0" y="0"/>
          <a:ext cx="11399520" cy="64122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30480</xdr:colOff>
      <xdr:row>28</xdr:row>
      <xdr:rowOff>28575</xdr:rowOff>
    </xdr:to>
    <xdr:pic>
      <xdr:nvPicPr>
        <xdr:cNvPr id="3" name="図 2">
          <a:extLst>
            <a:ext uri="{FF2B5EF4-FFF2-40B4-BE49-F238E27FC236}">
              <a16:creationId xmlns:a16="http://schemas.microsoft.com/office/drawing/2014/main" id="{48BB9701-96F2-CB7E-7A50-651D1CE2722A}"/>
            </a:ext>
          </a:extLst>
        </xdr:cNvPr>
        <xdr:cNvPicPr>
          <a:picLocks noChangeAspect="1"/>
        </xdr:cNvPicPr>
      </xdr:nvPicPr>
      <xdr:blipFill>
        <a:blip xmlns:r="http://schemas.openxmlformats.org/officeDocument/2006/relationships" r:embed="rId1"/>
        <a:stretch>
          <a:fillRect/>
        </a:stretch>
      </xdr:blipFill>
      <xdr:spPr>
        <a:xfrm>
          <a:off x="0" y="0"/>
          <a:ext cx="11430000" cy="6429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15240</xdr:colOff>
      <xdr:row>28</xdr:row>
      <xdr:rowOff>20002</xdr:rowOff>
    </xdr:to>
    <xdr:pic>
      <xdr:nvPicPr>
        <xdr:cNvPr id="3" name="図 2">
          <a:extLst>
            <a:ext uri="{FF2B5EF4-FFF2-40B4-BE49-F238E27FC236}">
              <a16:creationId xmlns:a16="http://schemas.microsoft.com/office/drawing/2014/main" id="{16F50DA8-C74C-74A4-DD26-16A5F378E203}"/>
            </a:ext>
          </a:extLst>
        </xdr:cNvPr>
        <xdr:cNvPicPr>
          <a:picLocks noChangeAspect="1"/>
        </xdr:cNvPicPr>
      </xdr:nvPicPr>
      <xdr:blipFill>
        <a:blip xmlns:r="http://schemas.openxmlformats.org/officeDocument/2006/relationships" r:embed="rId1"/>
        <a:stretch>
          <a:fillRect/>
        </a:stretch>
      </xdr:blipFill>
      <xdr:spPr>
        <a:xfrm>
          <a:off x="0" y="0"/>
          <a:ext cx="11414760" cy="64208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33867</xdr:colOff>
      <xdr:row>28</xdr:row>
      <xdr:rowOff>30480</xdr:rowOff>
    </xdr:to>
    <xdr:pic>
      <xdr:nvPicPr>
        <xdr:cNvPr id="3" name="図 2">
          <a:extLst>
            <a:ext uri="{FF2B5EF4-FFF2-40B4-BE49-F238E27FC236}">
              <a16:creationId xmlns:a16="http://schemas.microsoft.com/office/drawing/2014/main" id="{F29A93B6-0605-3484-B52D-E0B23F22C753}"/>
            </a:ext>
          </a:extLst>
        </xdr:cNvPr>
        <xdr:cNvPicPr>
          <a:picLocks noChangeAspect="1"/>
        </xdr:cNvPicPr>
      </xdr:nvPicPr>
      <xdr:blipFill>
        <a:blip xmlns:r="http://schemas.openxmlformats.org/officeDocument/2006/relationships" r:embed="rId1"/>
        <a:stretch>
          <a:fillRect/>
        </a:stretch>
      </xdr:blipFill>
      <xdr:spPr>
        <a:xfrm>
          <a:off x="0" y="0"/>
          <a:ext cx="11433387" cy="64312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625231</xdr:colOff>
      <xdr:row>27</xdr:row>
      <xdr:rowOff>219198</xdr:rowOff>
    </xdr:to>
    <xdr:pic>
      <xdr:nvPicPr>
        <xdr:cNvPr id="3" name="図 2">
          <a:extLst>
            <a:ext uri="{FF2B5EF4-FFF2-40B4-BE49-F238E27FC236}">
              <a16:creationId xmlns:a16="http://schemas.microsoft.com/office/drawing/2014/main" id="{14018260-AA99-5DFF-4136-0A4D46ACE063}"/>
            </a:ext>
          </a:extLst>
        </xdr:cNvPr>
        <xdr:cNvPicPr>
          <a:picLocks noChangeAspect="1"/>
        </xdr:cNvPicPr>
      </xdr:nvPicPr>
      <xdr:blipFill>
        <a:blip xmlns:r="http://schemas.openxmlformats.org/officeDocument/2006/relationships" r:embed="rId1"/>
        <a:stretch>
          <a:fillRect/>
        </a:stretch>
      </xdr:blipFill>
      <xdr:spPr>
        <a:xfrm>
          <a:off x="0" y="0"/>
          <a:ext cx="11254154" cy="65496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20723</xdr:colOff>
      <xdr:row>28</xdr:row>
      <xdr:rowOff>19539</xdr:rowOff>
    </xdr:to>
    <xdr:pic>
      <xdr:nvPicPr>
        <xdr:cNvPr id="3" name="図 2">
          <a:extLst>
            <a:ext uri="{FF2B5EF4-FFF2-40B4-BE49-F238E27FC236}">
              <a16:creationId xmlns:a16="http://schemas.microsoft.com/office/drawing/2014/main" id="{8DB43C75-BAF6-FC12-4A4D-C5187454C94E}"/>
            </a:ext>
          </a:extLst>
        </xdr:cNvPr>
        <xdr:cNvPicPr>
          <a:picLocks noChangeAspect="1"/>
        </xdr:cNvPicPr>
      </xdr:nvPicPr>
      <xdr:blipFill>
        <a:blip xmlns:r="http://schemas.openxmlformats.org/officeDocument/2006/relationships" r:embed="rId1"/>
        <a:stretch>
          <a:fillRect/>
        </a:stretch>
      </xdr:blipFill>
      <xdr:spPr>
        <a:xfrm>
          <a:off x="0" y="0"/>
          <a:ext cx="11313954" cy="65844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1840</xdr:colOff>
      <xdr:row>28</xdr:row>
      <xdr:rowOff>12700</xdr:rowOff>
    </xdr:to>
    <xdr:pic>
      <xdr:nvPicPr>
        <xdr:cNvPr id="3" name="図 2">
          <a:extLst>
            <a:ext uri="{FF2B5EF4-FFF2-40B4-BE49-F238E27FC236}">
              <a16:creationId xmlns:a16="http://schemas.microsoft.com/office/drawing/2014/main" id="{129B04D1-DDE6-E9FF-4139-444BFFC073DE}"/>
            </a:ext>
          </a:extLst>
        </xdr:cNvPr>
        <xdr:cNvPicPr>
          <a:picLocks noChangeAspect="1"/>
        </xdr:cNvPicPr>
      </xdr:nvPicPr>
      <xdr:blipFill>
        <a:blip xmlns:r="http://schemas.openxmlformats.org/officeDocument/2006/relationships" r:embed="rId1"/>
        <a:stretch>
          <a:fillRect/>
        </a:stretch>
      </xdr:blipFill>
      <xdr:spPr>
        <a:xfrm>
          <a:off x="0" y="0"/>
          <a:ext cx="11444540" cy="641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16</xdr:col>
      <xdr:colOff>667785</xdr:colOff>
      <xdr:row>28</xdr:row>
      <xdr:rowOff>13138</xdr:rowOff>
    </xdr:to>
    <xdr:pic>
      <xdr:nvPicPr>
        <xdr:cNvPr id="3" name="図 2">
          <a:extLst>
            <a:ext uri="{FF2B5EF4-FFF2-40B4-BE49-F238E27FC236}">
              <a16:creationId xmlns:a16="http://schemas.microsoft.com/office/drawing/2014/main" id="{67B6DB2C-4BDE-703B-19AC-A4C6893B287F}"/>
            </a:ext>
          </a:extLst>
        </xdr:cNvPr>
        <xdr:cNvPicPr>
          <a:picLocks noChangeAspect="1"/>
        </xdr:cNvPicPr>
      </xdr:nvPicPr>
      <xdr:blipFill>
        <a:blip xmlns:r="http://schemas.openxmlformats.org/officeDocument/2006/relationships" r:embed="rId1"/>
        <a:stretch>
          <a:fillRect/>
        </a:stretch>
      </xdr:blipFill>
      <xdr:spPr>
        <a:xfrm>
          <a:off x="1" y="0"/>
          <a:ext cx="11388336" cy="626679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660400</xdr:colOff>
      <xdr:row>28</xdr:row>
      <xdr:rowOff>4552</xdr:rowOff>
    </xdr:to>
    <xdr:pic>
      <xdr:nvPicPr>
        <xdr:cNvPr id="3" name="図 2">
          <a:extLst>
            <a:ext uri="{FF2B5EF4-FFF2-40B4-BE49-F238E27FC236}">
              <a16:creationId xmlns:a16="http://schemas.microsoft.com/office/drawing/2014/main" id="{96F1E98E-320C-E71B-1783-73917B6157A0}"/>
            </a:ext>
          </a:extLst>
        </xdr:cNvPr>
        <xdr:cNvPicPr>
          <a:picLocks noChangeAspect="1"/>
        </xdr:cNvPicPr>
      </xdr:nvPicPr>
      <xdr:blipFill>
        <a:blip xmlns:r="http://schemas.openxmlformats.org/officeDocument/2006/relationships" r:embed="rId1"/>
        <a:stretch>
          <a:fillRect/>
        </a:stretch>
      </xdr:blipFill>
      <xdr:spPr>
        <a:xfrm>
          <a:off x="0" y="0"/>
          <a:ext cx="11430000" cy="640535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64"/>
  <sheetViews>
    <sheetView zoomScaleNormal="100" workbookViewId="0">
      <pane xSplit="1" ySplit="8" topLeftCell="B20" activePane="bottomRight" state="frozen"/>
      <selection pane="topRight" activeCell="B1" sqref="B1"/>
      <selection pane="bottomLeft" activeCell="A9" sqref="A9"/>
      <selection pane="bottomRight" activeCell="H29" sqref="H29"/>
    </sheetView>
  </sheetViews>
  <sheetFormatPr defaultRowHeight="18" x14ac:dyDescent="0.45"/>
  <cols>
    <col min="1" max="1" width="4.8984375" customWidth="1"/>
    <col min="2" max="2" width="15" customWidth="1"/>
    <col min="3" max="3" width="10.59765625" customWidth="1"/>
    <col min="4" max="6" width="8.19921875" customWidth="1"/>
    <col min="7" max="7" width="9.8984375" customWidth="1"/>
    <col min="8" max="9" width="10.09765625" bestFit="1" customWidth="1"/>
    <col min="10" max="15" width="7.69921875" customWidth="1"/>
    <col min="17" max="17" width="8.796875" style="77"/>
  </cols>
  <sheetData>
    <row r="1" spans="1:18" x14ac:dyDescent="0.45">
      <c r="A1" s="14" t="s">
        <v>7</v>
      </c>
      <c r="C1" t="s">
        <v>9</v>
      </c>
    </row>
    <row r="2" spans="1:18" x14ac:dyDescent="0.45">
      <c r="A2" s="14" t="s">
        <v>8</v>
      </c>
      <c r="C2" t="s">
        <v>48</v>
      </c>
    </row>
    <row r="3" spans="1:18" x14ac:dyDescent="0.45">
      <c r="A3" s="14" t="s">
        <v>11</v>
      </c>
      <c r="C3" s="15">
        <v>100000</v>
      </c>
    </row>
    <row r="4" spans="1:18" x14ac:dyDescent="0.45">
      <c r="A4" s="14" t="s">
        <v>12</v>
      </c>
      <c r="C4" s="15" t="s">
        <v>14</v>
      </c>
    </row>
    <row r="5" spans="1:18" ht="18.600000000000001" thickBot="1" x14ac:dyDescent="0.5">
      <c r="A5" s="14" t="s">
        <v>13</v>
      </c>
      <c r="C5" s="15" t="s">
        <v>35</v>
      </c>
    </row>
    <row r="6" spans="1:18" ht="18.600000000000001" thickBot="1" x14ac:dyDescent="0.5">
      <c r="A6" s="16" t="s">
        <v>0</v>
      </c>
      <c r="B6" s="16" t="s">
        <v>1</v>
      </c>
      <c r="C6" s="16" t="s">
        <v>1</v>
      </c>
      <c r="D6" s="17" t="s">
        <v>26</v>
      </c>
      <c r="E6" s="18"/>
      <c r="F6" s="19"/>
      <c r="G6" s="81" t="s">
        <v>3</v>
      </c>
      <c r="H6" s="82"/>
      <c r="I6" s="88"/>
      <c r="J6" s="81" t="s">
        <v>24</v>
      </c>
      <c r="K6" s="82"/>
      <c r="L6" s="88"/>
      <c r="M6" s="81" t="s">
        <v>25</v>
      </c>
      <c r="N6" s="82"/>
      <c r="O6" s="88"/>
    </row>
    <row r="7" spans="1:18" ht="18.600000000000001" thickBot="1" x14ac:dyDescent="0.5">
      <c r="A7" s="20"/>
      <c r="B7" s="20" t="s">
        <v>2</v>
      </c>
      <c r="C7" s="21" t="s">
        <v>30</v>
      </c>
      <c r="D7" s="22">
        <v>1.27</v>
      </c>
      <c r="E7" s="23">
        <v>1.5</v>
      </c>
      <c r="F7" s="24">
        <v>2</v>
      </c>
      <c r="G7" s="22">
        <v>1.27</v>
      </c>
      <c r="H7" s="23">
        <v>1.5</v>
      </c>
      <c r="I7" s="24">
        <v>2</v>
      </c>
      <c r="J7" s="22">
        <v>1.27</v>
      </c>
      <c r="K7" s="23">
        <v>1.5</v>
      </c>
      <c r="L7" s="24">
        <v>2</v>
      </c>
      <c r="M7" s="22">
        <v>1.27</v>
      </c>
      <c r="N7" s="23">
        <v>1.5</v>
      </c>
      <c r="O7" s="24">
        <v>2</v>
      </c>
      <c r="Q7" s="78">
        <v>0.61799999999999999</v>
      </c>
    </row>
    <row r="8" spans="1:18" ht="18.600000000000001" thickBot="1" x14ac:dyDescent="0.5">
      <c r="A8" s="25" t="s">
        <v>10</v>
      </c>
      <c r="B8" s="26"/>
      <c r="C8" s="27"/>
      <c r="D8" s="28"/>
      <c r="E8" s="29"/>
      <c r="F8" s="30"/>
      <c r="G8" s="31">
        <f>C3</f>
        <v>100000</v>
      </c>
      <c r="H8" s="32">
        <f>C3</f>
        <v>100000</v>
      </c>
      <c r="I8" s="33">
        <f>C3</f>
        <v>100000</v>
      </c>
      <c r="J8" s="85" t="s">
        <v>24</v>
      </c>
      <c r="K8" s="86"/>
      <c r="L8" s="87"/>
      <c r="M8" s="85"/>
      <c r="N8" s="86"/>
      <c r="O8" s="87"/>
    </row>
    <row r="9" spans="1:18" x14ac:dyDescent="0.45">
      <c r="A9" s="34">
        <v>1</v>
      </c>
      <c r="B9" s="35">
        <v>43833.541666666664</v>
      </c>
      <c r="C9" s="36">
        <v>2</v>
      </c>
      <c r="D9" s="37">
        <v>-1</v>
      </c>
      <c r="E9" s="38">
        <v>-1</v>
      </c>
      <c r="F9" s="39">
        <v>-1</v>
      </c>
      <c r="G9" s="40">
        <f>IF(D9="","",G8+M9)</f>
        <v>97000</v>
      </c>
      <c r="H9" s="40">
        <f t="shared" ref="H9" si="0">IF(E9="","",H8+N9)</f>
        <v>97000</v>
      </c>
      <c r="I9" s="40">
        <f t="shared" ref="I9" si="1">IF(F9="","",I8+O9)</f>
        <v>97000</v>
      </c>
      <c r="J9" s="41">
        <f>IF(G8="","",G8*0.03)</f>
        <v>3000</v>
      </c>
      <c r="K9" s="42">
        <f>IF(H8="","",H8*0.03)</f>
        <v>3000</v>
      </c>
      <c r="L9" s="43">
        <f>IF(I8="","",I8*0.03)</f>
        <v>3000</v>
      </c>
      <c r="M9" s="41">
        <f>IF(D9="","",J9*D9)</f>
        <v>-3000</v>
      </c>
      <c r="N9" s="42">
        <f>IF(E9="","",K9*E9)</f>
        <v>-3000</v>
      </c>
      <c r="O9" s="43">
        <f>IF(F9="","",L9*F9)</f>
        <v>-3000</v>
      </c>
      <c r="Q9" s="77" t="s">
        <v>50</v>
      </c>
      <c r="R9" s="40"/>
    </row>
    <row r="10" spans="1:18" x14ac:dyDescent="0.45">
      <c r="A10" s="34">
        <v>2</v>
      </c>
      <c r="B10" s="44">
        <v>43836.375</v>
      </c>
      <c r="C10" s="45">
        <v>1</v>
      </c>
      <c r="D10" s="46">
        <v>-1</v>
      </c>
      <c r="E10" s="47">
        <v>-1</v>
      </c>
      <c r="F10" s="48">
        <v>-1</v>
      </c>
      <c r="G10" s="40">
        <f t="shared" ref="G10:G42" si="2">IF(D10="","",G9+M10)</f>
        <v>94090</v>
      </c>
      <c r="H10" s="40">
        <f t="shared" ref="H10:H42" si="3">IF(E10="","",H9+N10)</f>
        <v>94090</v>
      </c>
      <c r="I10" s="40">
        <f t="shared" ref="I10:I42" si="4">IF(F10="","",I9+O10)</f>
        <v>94090</v>
      </c>
      <c r="J10" s="49">
        <f t="shared" ref="J10:J12" si="5">IF(G9="","",G9*0.03)</f>
        <v>2910</v>
      </c>
      <c r="K10" s="50">
        <f t="shared" ref="K10:K12" si="6">IF(H9="","",H9*0.03)</f>
        <v>2910</v>
      </c>
      <c r="L10" s="51">
        <f t="shared" ref="L10:L12" si="7">IF(I9="","",I9*0.03)</f>
        <v>2910</v>
      </c>
      <c r="M10" s="49">
        <f t="shared" ref="M10:M12" si="8">IF(D10="","",J10*D10)</f>
        <v>-2910</v>
      </c>
      <c r="N10" s="50">
        <f t="shared" ref="N10:N12" si="9">IF(E10="","",K10*E10)</f>
        <v>-2910</v>
      </c>
      <c r="O10" s="51">
        <f t="shared" ref="O10:O12" si="10">IF(F10="","",L10*F10)</f>
        <v>-2910</v>
      </c>
      <c r="Q10" s="77" t="s">
        <v>50</v>
      </c>
      <c r="R10" s="40"/>
    </row>
    <row r="11" spans="1:18" x14ac:dyDescent="0.45">
      <c r="A11" s="34">
        <v>3</v>
      </c>
      <c r="B11" s="44">
        <v>43836.708333333336</v>
      </c>
      <c r="C11" s="45">
        <v>1</v>
      </c>
      <c r="D11" s="46">
        <v>1.27</v>
      </c>
      <c r="E11" s="47">
        <v>1.5</v>
      </c>
      <c r="F11" s="48">
        <v>2</v>
      </c>
      <c r="G11" s="40">
        <f t="shared" si="2"/>
        <v>97674.828999999998</v>
      </c>
      <c r="H11" s="40">
        <f t="shared" si="3"/>
        <v>98324.05</v>
      </c>
      <c r="I11" s="40">
        <f t="shared" si="4"/>
        <v>99735.4</v>
      </c>
      <c r="J11" s="49">
        <f t="shared" si="5"/>
        <v>2822.7</v>
      </c>
      <c r="K11" s="50">
        <f t="shared" si="6"/>
        <v>2822.7</v>
      </c>
      <c r="L11" s="51">
        <f t="shared" si="7"/>
        <v>2822.7</v>
      </c>
      <c r="M11" s="49">
        <f t="shared" si="8"/>
        <v>3584.8289999999997</v>
      </c>
      <c r="N11" s="50">
        <f t="shared" si="9"/>
        <v>4234.0499999999993</v>
      </c>
      <c r="O11" s="51">
        <f t="shared" si="10"/>
        <v>5645.4</v>
      </c>
      <c r="R11" s="40"/>
    </row>
    <row r="12" spans="1:18" x14ac:dyDescent="0.45">
      <c r="A12" s="34">
        <v>4</v>
      </c>
      <c r="B12" s="44">
        <v>43837.166666666664</v>
      </c>
      <c r="C12" s="45">
        <v>1</v>
      </c>
      <c r="D12" s="46">
        <v>-1</v>
      </c>
      <c r="E12" s="47">
        <v>-1</v>
      </c>
      <c r="F12" s="48">
        <v>-1</v>
      </c>
      <c r="G12" s="40">
        <f t="shared" si="2"/>
        <v>94744.584130000003</v>
      </c>
      <c r="H12" s="40">
        <f t="shared" si="3"/>
        <v>95374.328500000003</v>
      </c>
      <c r="I12" s="40">
        <f t="shared" si="4"/>
        <v>96743.337999999989</v>
      </c>
      <c r="J12" s="49">
        <f t="shared" si="5"/>
        <v>2930.24487</v>
      </c>
      <c r="K12" s="50">
        <f t="shared" si="6"/>
        <v>2949.7215000000001</v>
      </c>
      <c r="L12" s="51">
        <f t="shared" si="7"/>
        <v>2992.0619999999999</v>
      </c>
      <c r="M12" s="49">
        <f t="shared" si="8"/>
        <v>-2930.24487</v>
      </c>
      <c r="N12" s="50">
        <f t="shared" si="9"/>
        <v>-2949.7215000000001</v>
      </c>
      <c r="O12" s="51">
        <f t="shared" si="10"/>
        <v>-2992.0619999999999</v>
      </c>
      <c r="R12" s="40"/>
    </row>
    <row r="13" spans="1:18" x14ac:dyDescent="0.45">
      <c r="A13" s="34">
        <v>5</v>
      </c>
      <c r="B13" s="44">
        <v>43839.25</v>
      </c>
      <c r="C13" s="45">
        <v>1</v>
      </c>
      <c r="D13" s="46">
        <v>1.27</v>
      </c>
      <c r="E13" s="47">
        <v>1.5</v>
      </c>
      <c r="F13" s="13">
        <v>2</v>
      </c>
      <c r="G13" s="40">
        <f t="shared" si="2"/>
        <v>98354.352785352996</v>
      </c>
      <c r="H13" s="40">
        <f t="shared" si="3"/>
        <v>99666.173282500007</v>
      </c>
      <c r="I13" s="40">
        <f t="shared" si="4"/>
        <v>102547.93827999999</v>
      </c>
      <c r="J13" s="49">
        <f t="shared" ref="J13:J58" si="11">IF(G12="","",G12*0.03)</f>
        <v>2842.3375239000002</v>
      </c>
      <c r="K13" s="50">
        <f t="shared" ref="K13:K58" si="12">IF(H12="","",H12*0.03)</f>
        <v>2861.229855</v>
      </c>
      <c r="L13" s="51">
        <f t="shared" ref="L13:L58" si="13">IF(I12="","",I12*0.03)</f>
        <v>2902.3001399999994</v>
      </c>
      <c r="M13" s="49">
        <f t="shared" ref="M13:M58" si="14">IF(D13="","",J13*D13)</f>
        <v>3609.7686553530002</v>
      </c>
      <c r="N13" s="50">
        <f t="shared" ref="N13:N58" si="15">IF(E13="","",K13*E13)</f>
        <v>4291.8447825000003</v>
      </c>
      <c r="O13" s="51">
        <f t="shared" ref="O13:O58" si="16">IF(F13="","",L13*F13)</f>
        <v>5804.6002799999987</v>
      </c>
      <c r="R13" s="40"/>
    </row>
    <row r="14" spans="1:18" x14ac:dyDescent="0.45">
      <c r="A14" s="34">
        <v>6</v>
      </c>
      <c r="B14" s="44">
        <v>43840.291666666664</v>
      </c>
      <c r="C14" s="45">
        <v>1</v>
      </c>
      <c r="D14" s="46">
        <v>1.27</v>
      </c>
      <c r="E14" s="47">
        <v>1.5</v>
      </c>
      <c r="F14" s="48">
        <v>2</v>
      </c>
      <c r="G14" s="40">
        <f t="shared" si="2"/>
        <v>102101.65362647494</v>
      </c>
      <c r="H14" s="40">
        <f t="shared" si="3"/>
        <v>104151.15108021251</v>
      </c>
      <c r="I14" s="40">
        <f t="shared" si="4"/>
        <v>108700.81457679998</v>
      </c>
      <c r="J14" s="49">
        <f t="shared" si="11"/>
        <v>2950.6305835605899</v>
      </c>
      <c r="K14" s="50">
        <f t="shared" si="12"/>
        <v>2989.9851984750003</v>
      </c>
      <c r="L14" s="51">
        <f t="shared" si="13"/>
        <v>3076.4381483999996</v>
      </c>
      <c r="M14" s="49">
        <f t="shared" si="14"/>
        <v>3747.3008411219494</v>
      </c>
      <c r="N14" s="50">
        <f t="shared" si="15"/>
        <v>4484.9777977125004</v>
      </c>
      <c r="O14" s="51">
        <f t="shared" si="16"/>
        <v>6152.8762967999992</v>
      </c>
      <c r="R14" s="40"/>
    </row>
    <row r="15" spans="1:18" x14ac:dyDescent="0.45">
      <c r="A15" s="34">
        <v>7</v>
      </c>
      <c r="B15" s="44">
        <v>43840.666666666664</v>
      </c>
      <c r="C15" s="45">
        <v>1</v>
      </c>
      <c r="D15" s="46">
        <v>-1</v>
      </c>
      <c r="E15" s="47">
        <v>-1</v>
      </c>
      <c r="F15" s="48">
        <v>-1</v>
      </c>
      <c r="G15" s="40">
        <f t="shared" si="2"/>
        <v>99038.6040176807</v>
      </c>
      <c r="H15" s="40">
        <f t="shared" si="3"/>
        <v>101026.61654780613</v>
      </c>
      <c r="I15" s="40">
        <f t="shared" si="4"/>
        <v>105439.79013949598</v>
      </c>
      <c r="J15" s="49">
        <f t="shared" si="11"/>
        <v>3063.0496087942483</v>
      </c>
      <c r="K15" s="50">
        <f t="shared" si="12"/>
        <v>3124.5345324063751</v>
      </c>
      <c r="L15" s="51">
        <f t="shared" si="13"/>
        <v>3261.0244373039991</v>
      </c>
      <c r="M15" s="49">
        <f t="shared" si="14"/>
        <v>-3063.0496087942483</v>
      </c>
      <c r="N15" s="50">
        <f t="shared" si="15"/>
        <v>-3124.5345324063751</v>
      </c>
      <c r="O15" s="51">
        <f t="shared" si="16"/>
        <v>-3261.0244373039991</v>
      </c>
      <c r="R15" s="40"/>
    </row>
    <row r="16" spans="1:18" x14ac:dyDescent="0.45">
      <c r="A16" s="34">
        <v>8</v>
      </c>
      <c r="B16" s="44">
        <v>43846.166666666664</v>
      </c>
      <c r="C16" s="45">
        <v>1</v>
      </c>
      <c r="D16" s="46">
        <v>1.27</v>
      </c>
      <c r="E16" s="47">
        <v>1.5</v>
      </c>
      <c r="F16" s="13">
        <v>2</v>
      </c>
      <c r="G16" s="40">
        <f t="shared" si="2"/>
        <v>102811.97483075433</v>
      </c>
      <c r="H16" s="40">
        <f t="shared" si="3"/>
        <v>105572.81429245741</v>
      </c>
      <c r="I16" s="40">
        <f t="shared" si="4"/>
        <v>111766.17754786574</v>
      </c>
      <c r="J16" s="49">
        <f t="shared" si="11"/>
        <v>2971.158120530421</v>
      </c>
      <c r="K16" s="50">
        <f t="shared" si="12"/>
        <v>3030.798496434184</v>
      </c>
      <c r="L16" s="51">
        <f t="shared" si="13"/>
        <v>3163.1937041848792</v>
      </c>
      <c r="M16" s="49">
        <f t="shared" si="14"/>
        <v>3773.3708130736345</v>
      </c>
      <c r="N16" s="50">
        <f t="shared" si="15"/>
        <v>4546.1977446512756</v>
      </c>
      <c r="O16" s="51">
        <f t="shared" si="16"/>
        <v>6326.3874083697583</v>
      </c>
      <c r="R16" s="40"/>
    </row>
    <row r="17" spans="1:18" x14ac:dyDescent="0.45">
      <c r="A17" s="34">
        <v>9</v>
      </c>
      <c r="B17" s="44">
        <v>43850.166666666664</v>
      </c>
      <c r="C17" s="45">
        <v>1</v>
      </c>
      <c r="D17" s="46">
        <v>-1</v>
      </c>
      <c r="E17" s="47">
        <v>-1</v>
      </c>
      <c r="F17" s="48">
        <v>-1</v>
      </c>
      <c r="G17" s="40">
        <f t="shared" si="2"/>
        <v>99727.615585831707</v>
      </c>
      <c r="H17" s="40">
        <f t="shared" si="3"/>
        <v>102405.62986368369</v>
      </c>
      <c r="I17" s="40">
        <f t="shared" si="4"/>
        <v>108413.19222142977</v>
      </c>
      <c r="J17" s="49">
        <f t="shared" si="11"/>
        <v>3084.3592449226298</v>
      </c>
      <c r="K17" s="50">
        <f t="shared" si="12"/>
        <v>3167.1844287737222</v>
      </c>
      <c r="L17" s="51">
        <f t="shared" si="13"/>
        <v>3352.9853264359722</v>
      </c>
      <c r="M17" s="49">
        <f t="shared" si="14"/>
        <v>-3084.3592449226298</v>
      </c>
      <c r="N17" s="50">
        <f t="shared" si="15"/>
        <v>-3167.1844287737222</v>
      </c>
      <c r="O17" s="51">
        <f t="shared" si="16"/>
        <v>-3352.9853264359722</v>
      </c>
      <c r="Q17" s="79"/>
      <c r="R17" s="40"/>
    </row>
    <row r="18" spans="1:18" x14ac:dyDescent="0.45">
      <c r="A18" s="34">
        <v>10</v>
      </c>
      <c r="B18" s="44">
        <v>43851.041666666664</v>
      </c>
      <c r="C18" s="45">
        <v>1</v>
      </c>
      <c r="D18" s="46">
        <v>-1</v>
      </c>
      <c r="E18" s="47">
        <v>-1</v>
      </c>
      <c r="F18" s="48">
        <v>-1</v>
      </c>
      <c r="G18" s="40">
        <f t="shared" si="2"/>
        <v>96735.787118256761</v>
      </c>
      <c r="H18" s="40">
        <f t="shared" si="3"/>
        <v>99333.460967773179</v>
      </c>
      <c r="I18" s="40">
        <f t="shared" si="4"/>
        <v>105160.79645478688</v>
      </c>
      <c r="J18" s="49">
        <f t="shared" si="11"/>
        <v>2991.828467574951</v>
      </c>
      <c r="K18" s="50">
        <f t="shared" si="12"/>
        <v>3072.1688959105104</v>
      </c>
      <c r="L18" s="51">
        <f t="shared" si="13"/>
        <v>3252.3957666428928</v>
      </c>
      <c r="M18" s="49">
        <f t="shared" si="14"/>
        <v>-2991.828467574951</v>
      </c>
      <c r="N18" s="50">
        <f t="shared" si="15"/>
        <v>-3072.1688959105104</v>
      </c>
      <c r="O18" s="51">
        <f t="shared" si="16"/>
        <v>-3252.3957666428928</v>
      </c>
      <c r="Q18" s="79"/>
      <c r="R18" s="40"/>
    </row>
    <row r="19" spans="1:18" x14ac:dyDescent="0.45">
      <c r="A19" s="34">
        <v>11</v>
      </c>
      <c r="B19" s="44">
        <v>43853</v>
      </c>
      <c r="C19" s="45">
        <v>2</v>
      </c>
      <c r="D19" s="46">
        <v>1.27</v>
      </c>
      <c r="E19" s="47">
        <v>1.5</v>
      </c>
      <c r="F19" s="13">
        <v>2</v>
      </c>
      <c r="G19" s="40">
        <f t="shared" si="2"/>
        <v>100421.42060746235</v>
      </c>
      <c r="H19" s="40">
        <f t="shared" si="3"/>
        <v>103803.46671132297</v>
      </c>
      <c r="I19" s="40">
        <f t="shared" si="4"/>
        <v>111470.44424207408</v>
      </c>
      <c r="J19" s="49">
        <f t="shared" si="11"/>
        <v>2902.0736135477027</v>
      </c>
      <c r="K19" s="50">
        <f t="shared" si="12"/>
        <v>2980.0038290331954</v>
      </c>
      <c r="L19" s="51">
        <f t="shared" si="13"/>
        <v>3154.823893643606</v>
      </c>
      <c r="M19" s="49">
        <f t="shared" si="14"/>
        <v>3685.6334892055825</v>
      </c>
      <c r="N19" s="50">
        <f t="shared" si="15"/>
        <v>4470.0057435497929</v>
      </c>
      <c r="O19" s="51">
        <f t="shared" si="16"/>
        <v>6309.6477872872119</v>
      </c>
      <c r="P19" t="s">
        <v>38</v>
      </c>
      <c r="Q19" s="80" t="s">
        <v>53</v>
      </c>
      <c r="R19" s="40"/>
    </row>
    <row r="20" spans="1:18" x14ac:dyDescent="0.45">
      <c r="A20" s="34">
        <v>12</v>
      </c>
      <c r="B20" s="44">
        <v>43858.708333333336</v>
      </c>
      <c r="C20" s="45">
        <v>1</v>
      </c>
      <c r="D20" s="46">
        <v>1.27</v>
      </c>
      <c r="E20" s="47">
        <v>1.5</v>
      </c>
      <c r="F20" s="48">
        <v>2</v>
      </c>
      <c r="G20" s="40">
        <f t="shared" si="2"/>
        <v>104247.47673260666</v>
      </c>
      <c r="H20" s="40">
        <f t="shared" si="3"/>
        <v>108474.6227133325</v>
      </c>
      <c r="I20" s="40">
        <f t="shared" si="4"/>
        <v>118158.67089659853</v>
      </c>
      <c r="J20" s="49">
        <f t="shared" si="11"/>
        <v>3012.6426182238706</v>
      </c>
      <c r="K20" s="50">
        <f t="shared" si="12"/>
        <v>3114.1040013396887</v>
      </c>
      <c r="L20" s="51">
        <f t="shared" si="13"/>
        <v>3344.1133272622224</v>
      </c>
      <c r="M20" s="49">
        <f t="shared" si="14"/>
        <v>3826.056125144316</v>
      </c>
      <c r="N20" s="50">
        <f t="shared" si="15"/>
        <v>4671.156002009533</v>
      </c>
      <c r="O20" s="51">
        <f t="shared" si="16"/>
        <v>6688.2266545244447</v>
      </c>
      <c r="P20" t="s">
        <v>39</v>
      </c>
      <c r="Q20" s="79"/>
      <c r="R20" s="40"/>
    </row>
    <row r="21" spans="1:18" x14ac:dyDescent="0.45">
      <c r="A21" s="34">
        <v>13</v>
      </c>
      <c r="B21" s="44">
        <v>43860.5</v>
      </c>
      <c r="C21" s="45">
        <v>2</v>
      </c>
      <c r="D21" s="46">
        <v>-1</v>
      </c>
      <c r="E21" s="47">
        <v>-1</v>
      </c>
      <c r="F21" s="48">
        <v>-1</v>
      </c>
      <c r="G21" s="40">
        <f t="shared" si="2"/>
        <v>101120.05243062846</v>
      </c>
      <c r="H21" s="40">
        <f t="shared" si="3"/>
        <v>105220.38403193252</v>
      </c>
      <c r="I21" s="40">
        <f t="shared" si="4"/>
        <v>114613.91076970058</v>
      </c>
      <c r="J21" s="49">
        <f t="shared" si="11"/>
        <v>3127.4243019781998</v>
      </c>
      <c r="K21" s="50">
        <f t="shared" si="12"/>
        <v>3254.2386813999751</v>
      </c>
      <c r="L21" s="51">
        <f t="shared" si="13"/>
        <v>3544.7601268979556</v>
      </c>
      <c r="M21" s="49">
        <f t="shared" si="14"/>
        <v>-3127.4243019781998</v>
      </c>
      <c r="N21" s="50">
        <f t="shared" si="15"/>
        <v>-3254.2386813999751</v>
      </c>
      <c r="O21" s="51">
        <f t="shared" si="16"/>
        <v>-3544.7601268979556</v>
      </c>
      <c r="P21" t="s">
        <v>40</v>
      </c>
      <c r="Q21" s="79"/>
      <c r="R21" s="40"/>
    </row>
    <row r="22" spans="1:18" x14ac:dyDescent="0.45">
      <c r="A22" s="34">
        <v>14</v>
      </c>
      <c r="B22" s="44">
        <v>43867.041666666664</v>
      </c>
      <c r="C22" s="45">
        <v>1</v>
      </c>
      <c r="D22" s="46">
        <v>1.27</v>
      </c>
      <c r="E22" s="47">
        <v>-1</v>
      </c>
      <c r="F22" s="48">
        <v>-1</v>
      </c>
      <c r="G22" s="40">
        <f t="shared" si="2"/>
        <v>104972.72642823542</v>
      </c>
      <c r="H22" s="40">
        <f t="shared" si="3"/>
        <v>102063.77251097455</v>
      </c>
      <c r="I22" s="40">
        <f t="shared" si="4"/>
        <v>111175.49344660956</v>
      </c>
      <c r="J22" s="49">
        <f t="shared" si="11"/>
        <v>3033.6015729188539</v>
      </c>
      <c r="K22" s="50">
        <f t="shared" si="12"/>
        <v>3156.6115209579757</v>
      </c>
      <c r="L22" s="51">
        <f t="shared" si="13"/>
        <v>3438.4173230910174</v>
      </c>
      <c r="M22" s="49">
        <f t="shared" si="14"/>
        <v>3852.6739976069443</v>
      </c>
      <c r="N22" s="50">
        <f t="shared" si="15"/>
        <v>-3156.6115209579757</v>
      </c>
      <c r="O22" s="51">
        <f t="shared" si="16"/>
        <v>-3438.4173230910174</v>
      </c>
      <c r="P22" t="s">
        <v>41</v>
      </c>
      <c r="Q22" s="79"/>
      <c r="R22" s="40"/>
    </row>
    <row r="23" spans="1:18" x14ac:dyDescent="0.45">
      <c r="A23" s="34">
        <v>15</v>
      </c>
      <c r="B23" s="44">
        <v>43867.416666666664</v>
      </c>
      <c r="C23" s="45">
        <v>1</v>
      </c>
      <c r="D23" s="46">
        <v>1.27</v>
      </c>
      <c r="E23" s="47">
        <v>-1</v>
      </c>
      <c r="F23" s="48">
        <v>-1</v>
      </c>
      <c r="G23" s="40">
        <f t="shared" si="2"/>
        <v>108972.18730515118</v>
      </c>
      <c r="H23" s="40">
        <f t="shared" si="3"/>
        <v>99001.85933564532</v>
      </c>
      <c r="I23" s="40">
        <f t="shared" si="4"/>
        <v>107840.22864321127</v>
      </c>
      <c r="J23" s="49">
        <f t="shared" si="11"/>
        <v>3149.1817928470623</v>
      </c>
      <c r="K23" s="50">
        <f t="shared" si="12"/>
        <v>3061.9131753292363</v>
      </c>
      <c r="L23" s="51">
        <f t="shared" si="13"/>
        <v>3335.2648033982864</v>
      </c>
      <c r="M23" s="49">
        <f t="shared" si="14"/>
        <v>3999.4608769157689</v>
      </c>
      <c r="N23" s="50">
        <f t="shared" si="15"/>
        <v>-3061.9131753292363</v>
      </c>
      <c r="O23" s="51">
        <f t="shared" si="16"/>
        <v>-3335.2648033982864</v>
      </c>
      <c r="P23" t="s">
        <v>42</v>
      </c>
      <c r="Q23" s="79"/>
      <c r="R23" s="40"/>
    </row>
    <row r="24" spans="1:18" x14ac:dyDescent="0.45">
      <c r="A24" s="34">
        <v>16</v>
      </c>
      <c r="B24" s="44">
        <v>43872.083333333336</v>
      </c>
      <c r="C24" s="45">
        <v>1</v>
      </c>
      <c r="D24" s="46">
        <v>1.27</v>
      </c>
      <c r="E24" s="47">
        <v>1.5</v>
      </c>
      <c r="F24" s="48">
        <v>2</v>
      </c>
      <c r="G24" s="40">
        <f t="shared" si="2"/>
        <v>113124.02764147744</v>
      </c>
      <c r="H24" s="40">
        <f t="shared" si="3"/>
        <v>103456.94300574936</v>
      </c>
      <c r="I24" s="40">
        <f t="shared" si="4"/>
        <v>114310.64236180396</v>
      </c>
      <c r="J24" s="49">
        <f t="shared" si="11"/>
        <v>3269.1656191545353</v>
      </c>
      <c r="K24" s="50">
        <f t="shared" si="12"/>
        <v>2970.0557800693596</v>
      </c>
      <c r="L24" s="51">
        <f t="shared" si="13"/>
        <v>3235.2068592963383</v>
      </c>
      <c r="M24" s="49">
        <f t="shared" si="14"/>
        <v>4151.8403363262596</v>
      </c>
      <c r="N24" s="50">
        <f t="shared" si="15"/>
        <v>4455.0836701040389</v>
      </c>
      <c r="O24" s="51">
        <f t="shared" si="16"/>
        <v>6470.4137185926766</v>
      </c>
      <c r="P24" t="s">
        <v>46</v>
      </c>
      <c r="Q24" s="79"/>
      <c r="R24" s="40"/>
    </row>
    <row r="25" spans="1:18" x14ac:dyDescent="0.45">
      <c r="A25" s="34">
        <v>17</v>
      </c>
      <c r="B25" s="44">
        <v>43872.416666666664</v>
      </c>
      <c r="C25" s="45">
        <v>1</v>
      </c>
      <c r="D25" s="46">
        <v>-1</v>
      </c>
      <c r="E25" s="47">
        <v>-1</v>
      </c>
      <c r="F25" s="48">
        <v>-1</v>
      </c>
      <c r="G25" s="40">
        <f t="shared" si="2"/>
        <v>109730.30681223312</v>
      </c>
      <c r="H25" s="40">
        <f t="shared" si="3"/>
        <v>100353.23471557688</v>
      </c>
      <c r="I25" s="40">
        <f t="shared" si="4"/>
        <v>110881.32309094984</v>
      </c>
      <c r="J25" s="49">
        <f t="shared" si="11"/>
        <v>3393.7208292443233</v>
      </c>
      <c r="K25" s="50">
        <f t="shared" si="12"/>
        <v>3103.7082901724807</v>
      </c>
      <c r="L25" s="51">
        <f t="shared" si="13"/>
        <v>3429.3192708541187</v>
      </c>
      <c r="M25" s="49">
        <f t="shared" si="14"/>
        <v>-3393.7208292443233</v>
      </c>
      <c r="N25" s="50">
        <f t="shared" si="15"/>
        <v>-3103.7082901724807</v>
      </c>
      <c r="O25" s="51">
        <f t="shared" si="16"/>
        <v>-3429.3192708541187</v>
      </c>
      <c r="P25" t="s">
        <v>44</v>
      </c>
      <c r="Q25" s="79"/>
      <c r="R25" s="40"/>
    </row>
    <row r="26" spans="1:18" x14ac:dyDescent="0.45">
      <c r="A26" s="34">
        <v>18</v>
      </c>
      <c r="B26" s="44">
        <v>43873.125</v>
      </c>
      <c r="C26" s="45">
        <v>1</v>
      </c>
      <c r="D26" s="46">
        <v>1.27</v>
      </c>
      <c r="E26" s="47">
        <v>1.5</v>
      </c>
      <c r="F26" s="48">
        <v>2</v>
      </c>
      <c r="G26" s="40">
        <f t="shared" si="2"/>
        <v>113911.0315017792</v>
      </c>
      <c r="H26" s="40">
        <f t="shared" si="3"/>
        <v>104869.13027777783</v>
      </c>
      <c r="I26" s="40">
        <f t="shared" si="4"/>
        <v>117534.20247640683</v>
      </c>
      <c r="J26" s="49">
        <f t="shared" si="11"/>
        <v>3291.9092043669934</v>
      </c>
      <c r="K26" s="50">
        <f t="shared" si="12"/>
        <v>3010.5970414673061</v>
      </c>
      <c r="L26" s="51">
        <f t="shared" si="13"/>
        <v>3326.4396927284952</v>
      </c>
      <c r="M26" s="49">
        <f t="shared" si="14"/>
        <v>4180.7246895460821</v>
      </c>
      <c r="N26" s="50">
        <f t="shared" si="15"/>
        <v>4515.8955622009589</v>
      </c>
      <c r="O26" s="51">
        <f t="shared" si="16"/>
        <v>6652.8793854569903</v>
      </c>
      <c r="P26" t="s">
        <v>47</v>
      </c>
      <c r="Q26" s="79"/>
      <c r="R26" s="40"/>
    </row>
    <row r="27" spans="1:18" x14ac:dyDescent="0.45">
      <c r="A27" s="34">
        <v>19</v>
      </c>
      <c r="B27" s="44">
        <v>43873.875</v>
      </c>
      <c r="C27" s="45">
        <v>1</v>
      </c>
      <c r="D27" s="46">
        <v>1.27</v>
      </c>
      <c r="E27" s="47">
        <v>-1</v>
      </c>
      <c r="F27" s="48">
        <v>-1</v>
      </c>
      <c r="G27" s="40">
        <f t="shared" si="2"/>
        <v>118251.04180199699</v>
      </c>
      <c r="H27" s="40">
        <f t="shared" si="3"/>
        <v>101723.0563694445</v>
      </c>
      <c r="I27" s="40">
        <f t="shared" si="4"/>
        <v>114008.17640211462</v>
      </c>
      <c r="J27" s="49">
        <f t="shared" si="11"/>
        <v>3417.3309450533761</v>
      </c>
      <c r="K27" s="50">
        <f t="shared" si="12"/>
        <v>3146.0739083333347</v>
      </c>
      <c r="L27" s="51">
        <f t="shared" si="13"/>
        <v>3526.0260742922051</v>
      </c>
      <c r="M27" s="49">
        <f t="shared" si="14"/>
        <v>4340.0103002177875</v>
      </c>
      <c r="N27" s="50">
        <f t="shared" si="15"/>
        <v>-3146.0739083333347</v>
      </c>
      <c r="O27" s="51">
        <f t="shared" si="16"/>
        <v>-3526.0260742922051</v>
      </c>
      <c r="P27" t="s">
        <v>51</v>
      </c>
      <c r="Q27" s="79"/>
      <c r="R27" s="40"/>
    </row>
    <row r="28" spans="1:18" x14ac:dyDescent="0.45">
      <c r="A28" s="34">
        <v>20</v>
      </c>
      <c r="B28" s="44">
        <v>44606.791666666664</v>
      </c>
      <c r="C28" s="45">
        <v>2</v>
      </c>
      <c r="D28" s="46">
        <v>1.27</v>
      </c>
      <c r="E28" s="47">
        <v>-1</v>
      </c>
      <c r="F28" s="48">
        <v>-1</v>
      </c>
      <c r="G28" s="40">
        <f t="shared" si="2"/>
        <v>122756.40649465309</v>
      </c>
      <c r="H28" s="40">
        <f t="shared" si="3"/>
        <v>98671.364678361162</v>
      </c>
      <c r="I28" s="40">
        <f t="shared" si="4"/>
        <v>110587.93111005118</v>
      </c>
      <c r="J28" s="49">
        <f t="shared" si="11"/>
        <v>3547.5312540599098</v>
      </c>
      <c r="K28" s="50">
        <f t="shared" si="12"/>
        <v>3051.6916910833347</v>
      </c>
      <c r="L28" s="51">
        <f t="shared" si="13"/>
        <v>3420.2452920634387</v>
      </c>
      <c r="M28" s="49">
        <f t="shared" si="14"/>
        <v>4505.364692656085</v>
      </c>
      <c r="N28" s="50">
        <f t="shared" si="15"/>
        <v>-3051.6916910833347</v>
      </c>
      <c r="O28" s="51">
        <f t="shared" si="16"/>
        <v>-3420.2452920634387</v>
      </c>
      <c r="P28" t="s">
        <v>52</v>
      </c>
      <c r="Q28" s="79"/>
      <c r="R28" s="40"/>
    </row>
    <row r="29" spans="1:18" x14ac:dyDescent="0.45">
      <c r="A29" s="34">
        <v>21</v>
      </c>
      <c r="B29" s="44"/>
      <c r="C29" s="45"/>
      <c r="D29" s="46"/>
      <c r="E29" s="47"/>
      <c r="F29" s="48"/>
      <c r="G29" s="40" t="str">
        <f t="shared" si="2"/>
        <v/>
      </c>
      <c r="H29" s="40" t="str">
        <f t="shared" si="3"/>
        <v/>
      </c>
      <c r="I29" s="40" t="str">
        <f t="shared" si="4"/>
        <v/>
      </c>
      <c r="J29" s="49">
        <f t="shared" si="11"/>
        <v>3682.6921948395925</v>
      </c>
      <c r="K29" s="50">
        <f t="shared" si="12"/>
        <v>2960.1409403508346</v>
      </c>
      <c r="L29" s="51">
        <f t="shared" si="13"/>
        <v>3317.6379333015352</v>
      </c>
      <c r="M29" s="49" t="str">
        <f t="shared" si="14"/>
        <v/>
      </c>
      <c r="N29" s="50" t="str">
        <f t="shared" si="15"/>
        <v/>
      </c>
      <c r="O29" s="51" t="str">
        <f t="shared" si="16"/>
        <v/>
      </c>
      <c r="Q29" s="79"/>
      <c r="R29" s="40"/>
    </row>
    <row r="30" spans="1:18" x14ac:dyDescent="0.45">
      <c r="A30" s="34">
        <v>22</v>
      </c>
      <c r="B30" s="44"/>
      <c r="C30" s="45"/>
      <c r="D30" s="46"/>
      <c r="E30" s="47"/>
      <c r="F30" s="48"/>
      <c r="G30" s="40" t="str">
        <f t="shared" si="2"/>
        <v/>
      </c>
      <c r="H30" s="40" t="str">
        <f t="shared" si="3"/>
        <v/>
      </c>
      <c r="I30" s="40" t="str">
        <f t="shared" si="4"/>
        <v/>
      </c>
      <c r="J30" s="49" t="str">
        <f t="shared" si="11"/>
        <v/>
      </c>
      <c r="K30" s="50" t="str">
        <f t="shared" si="12"/>
        <v/>
      </c>
      <c r="L30" s="51" t="str">
        <f t="shared" si="13"/>
        <v/>
      </c>
      <c r="M30" s="49" t="str">
        <f t="shared" si="14"/>
        <v/>
      </c>
      <c r="N30" s="50" t="str">
        <f t="shared" si="15"/>
        <v/>
      </c>
      <c r="O30" s="51" t="str">
        <f t="shared" si="16"/>
        <v/>
      </c>
      <c r="Q30" s="79"/>
      <c r="R30" s="40"/>
    </row>
    <row r="31" spans="1:18" x14ac:dyDescent="0.45">
      <c r="A31" s="34">
        <v>23</v>
      </c>
      <c r="B31" s="44"/>
      <c r="C31" s="45"/>
      <c r="D31" s="46"/>
      <c r="E31" s="47"/>
      <c r="F31" s="48"/>
      <c r="G31" s="40" t="str">
        <f t="shared" si="2"/>
        <v/>
      </c>
      <c r="H31" s="40" t="str">
        <f t="shared" si="3"/>
        <v/>
      </c>
      <c r="I31" s="40" t="str">
        <f t="shared" si="4"/>
        <v/>
      </c>
      <c r="J31" s="49" t="str">
        <f t="shared" si="11"/>
        <v/>
      </c>
      <c r="K31" s="50" t="str">
        <f t="shared" si="12"/>
        <v/>
      </c>
      <c r="L31" s="51" t="str">
        <f t="shared" si="13"/>
        <v/>
      </c>
      <c r="M31" s="49" t="str">
        <f t="shared" si="14"/>
        <v/>
      </c>
      <c r="N31" s="50" t="str">
        <f t="shared" si="15"/>
        <v/>
      </c>
      <c r="O31" s="51" t="str">
        <f t="shared" si="16"/>
        <v/>
      </c>
      <c r="Q31" s="79"/>
      <c r="R31" s="40"/>
    </row>
    <row r="32" spans="1:18" x14ac:dyDescent="0.45">
      <c r="A32" s="34">
        <v>24</v>
      </c>
      <c r="B32" s="44"/>
      <c r="C32" s="45"/>
      <c r="D32" s="46"/>
      <c r="E32" s="47"/>
      <c r="F32" s="48"/>
      <c r="G32" s="40" t="str">
        <f t="shared" si="2"/>
        <v/>
      </c>
      <c r="H32" s="40" t="str">
        <f t="shared" si="3"/>
        <v/>
      </c>
      <c r="I32" s="40" t="str">
        <f t="shared" si="4"/>
        <v/>
      </c>
      <c r="J32" s="49" t="str">
        <f t="shared" si="11"/>
        <v/>
      </c>
      <c r="K32" s="50" t="str">
        <f t="shared" si="12"/>
        <v/>
      </c>
      <c r="L32" s="51" t="str">
        <f t="shared" si="13"/>
        <v/>
      </c>
      <c r="M32" s="49" t="str">
        <f t="shared" si="14"/>
        <v/>
      </c>
      <c r="N32" s="50" t="str">
        <f t="shared" si="15"/>
        <v/>
      </c>
      <c r="O32" s="51" t="str">
        <f t="shared" si="16"/>
        <v/>
      </c>
      <c r="Q32" s="79"/>
      <c r="R32" s="40"/>
    </row>
    <row r="33" spans="1:19" x14ac:dyDescent="0.45">
      <c r="A33" s="34">
        <v>25</v>
      </c>
      <c r="B33" s="44"/>
      <c r="C33" s="45"/>
      <c r="D33" s="46"/>
      <c r="E33" s="47"/>
      <c r="F33" s="48"/>
      <c r="G33" s="40" t="str">
        <f t="shared" si="2"/>
        <v/>
      </c>
      <c r="H33" s="40" t="str">
        <f t="shared" si="3"/>
        <v/>
      </c>
      <c r="I33" s="40" t="str">
        <f t="shared" si="4"/>
        <v/>
      </c>
      <c r="J33" s="49" t="str">
        <f t="shared" si="11"/>
        <v/>
      </c>
      <c r="K33" s="50" t="str">
        <f t="shared" si="12"/>
        <v/>
      </c>
      <c r="L33" s="51" t="str">
        <f t="shared" si="13"/>
        <v/>
      </c>
      <c r="M33" s="49" t="str">
        <f t="shared" si="14"/>
        <v/>
      </c>
      <c r="N33" s="50" t="str">
        <f t="shared" si="15"/>
        <v/>
      </c>
      <c r="O33" s="51" t="str">
        <f t="shared" si="16"/>
        <v/>
      </c>
      <c r="Q33" s="79"/>
      <c r="R33" s="40"/>
    </row>
    <row r="34" spans="1:19" x14ac:dyDescent="0.45">
      <c r="A34" s="34">
        <v>26</v>
      </c>
      <c r="B34" s="44"/>
      <c r="C34" s="45"/>
      <c r="D34" s="46"/>
      <c r="E34" s="47"/>
      <c r="F34" s="48"/>
      <c r="G34" s="40" t="str">
        <f t="shared" si="2"/>
        <v/>
      </c>
      <c r="H34" s="40" t="str">
        <f t="shared" si="3"/>
        <v/>
      </c>
      <c r="I34" s="40" t="str">
        <f t="shared" si="4"/>
        <v/>
      </c>
      <c r="J34" s="49" t="str">
        <f t="shared" si="11"/>
        <v/>
      </c>
      <c r="K34" s="50" t="str">
        <f t="shared" si="12"/>
        <v/>
      </c>
      <c r="L34" s="51" t="str">
        <f t="shared" si="13"/>
        <v/>
      </c>
      <c r="M34" s="49" t="str">
        <f t="shared" si="14"/>
        <v/>
      </c>
      <c r="N34" s="50" t="str">
        <f t="shared" si="15"/>
        <v/>
      </c>
      <c r="O34" s="51" t="str">
        <f t="shared" si="16"/>
        <v/>
      </c>
      <c r="Q34" s="79"/>
      <c r="R34" s="40"/>
    </row>
    <row r="35" spans="1:19" x14ac:dyDescent="0.45">
      <c r="A35" s="34">
        <v>27</v>
      </c>
      <c r="B35" s="44"/>
      <c r="C35" s="45"/>
      <c r="D35" s="46"/>
      <c r="E35" s="47"/>
      <c r="F35" s="48"/>
      <c r="G35" s="40" t="str">
        <f t="shared" si="2"/>
        <v/>
      </c>
      <c r="H35" s="40" t="str">
        <f t="shared" si="3"/>
        <v/>
      </c>
      <c r="I35" s="40" t="str">
        <f t="shared" si="4"/>
        <v/>
      </c>
      <c r="J35" s="49" t="str">
        <f t="shared" si="11"/>
        <v/>
      </c>
      <c r="K35" s="50" t="str">
        <f t="shared" si="12"/>
        <v/>
      </c>
      <c r="L35" s="51" t="str">
        <f t="shared" si="13"/>
        <v/>
      </c>
      <c r="M35" s="49" t="str">
        <f t="shared" si="14"/>
        <v/>
      </c>
      <c r="N35" s="50" t="str">
        <f t="shared" si="15"/>
        <v/>
      </c>
      <c r="O35" s="51" t="str">
        <f t="shared" si="16"/>
        <v/>
      </c>
      <c r="Q35" s="79"/>
      <c r="R35" s="40"/>
    </row>
    <row r="36" spans="1:19" x14ac:dyDescent="0.45">
      <c r="A36" s="34">
        <v>28</v>
      </c>
      <c r="B36" s="44"/>
      <c r="C36" s="45"/>
      <c r="D36" s="46"/>
      <c r="E36" s="47"/>
      <c r="F36" s="48"/>
      <c r="G36" s="40" t="str">
        <f t="shared" si="2"/>
        <v/>
      </c>
      <c r="H36" s="40" t="str">
        <f t="shared" si="3"/>
        <v/>
      </c>
      <c r="I36" s="40" t="str">
        <f t="shared" si="4"/>
        <v/>
      </c>
      <c r="J36" s="49" t="str">
        <f t="shared" si="11"/>
        <v/>
      </c>
      <c r="K36" s="50" t="str">
        <f t="shared" si="12"/>
        <v/>
      </c>
      <c r="L36" s="51" t="str">
        <f t="shared" si="13"/>
        <v/>
      </c>
      <c r="M36" s="49" t="str">
        <f t="shared" si="14"/>
        <v/>
      </c>
      <c r="N36" s="50" t="str">
        <f t="shared" si="15"/>
        <v/>
      </c>
      <c r="O36" s="51" t="str">
        <f t="shared" si="16"/>
        <v/>
      </c>
      <c r="Q36" s="79"/>
      <c r="R36" s="40"/>
    </row>
    <row r="37" spans="1:19" x14ac:dyDescent="0.45">
      <c r="A37" s="34">
        <v>29</v>
      </c>
      <c r="B37" s="44"/>
      <c r="C37" s="45"/>
      <c r="D37" s="46"/>
      <c r="E37" s="47"/>
      <c r="F37" s="48"/>
      <c r="G37" s="40" t="str">
        <f t="shared" si="2"/>
        <v/>
      </c>
      <c r="H37" s="40" t="str">
        <f t="shared" si="3"/>
        <v/>
      </c>
      <c r="I37" s="40" t="str">
        <f t="shared" si="4"/>
        <v/>
      </c>
      <c r="J37" s="49" t="str">
        <f t="shared" si="11"/>
        <v/>
      </c>
      <c r="K37" s="50" t="str">
        <f t="shared" si="12"/>
        <v/>
      </c>
      <c r="L37" s="51" t="str">
        <f t="shared" si="13"/>
        <v/>
      </c>
      <c r="M37" s="49" t="str">
        <f t="shared" si="14"/>
        <v/>
      </c>
      <c r="N37" s="50" t="str">
        <f t="shared" si="15"/>
        <v/>
      </c>
      <c r="O37" s="51" t="str">
        <f t="shared" si="16"/>
        <v/>
      </c>
      <c r="Q37" s="79"/>
      <c r="R37" s="40"/>
      <c r="S37" s="40"/>
    </row>
    <row r="38" spans="1:19" x14ac:dyDescent="0.45">
      <c r="A38" s="34">
        <v>30</v>
      </c>
      <c r="B38" s="44"/>
      <c r="C38" s="45"/>
      <c r="D38" s="46"/>
      <c r="E38" s="47"/>
      <c r="F38" s="48"/>
      <c r="G38" s="40" t="str">
        <f t="shared" si="2"/>
        <v/>
      </c>
      <c r="H38" s="40" t="str">
        <f t="shared" si="3"/>
        <v/>
      </c>
      <c r="I38" s="40" t="str">
        <f t="shared" si="4"/>
        <v/>
      </c>
      <c r="J38" s="49" t="str">
        <f t="shared" si="11"/>
        <v/>
      </c>
      <c r="K38" s="50" t="str">
        <f t="shared" si="12"/>
        <v/>
      </c>
      <c r="L38" s="51" t="str">
        <f t="shared" si="13"/>
        <v/>
      </c>
      <c r="M38" s="49" t="str">
        <f t="shared" si="14"/>
        <v/>
      </c>
      <c r="N38" s="50" t="str">
        <f t="shared" si="15"/>
        <v/>
      </c>
      <c r="O38" s="51" t="str">
        <f t="shared" si="16"/>
        <v/>
      </c>
      <c r="Q38" s="79"/>
      <c r="R38" s="40"/>
    </row>
    <row r="39" spans="1:19" x14ac:dyDescent="0.45">
      <c r="A39" s="34">
        <v>31</v>
      </c>
      <c r="B39" s="44"/>
      <c r="C39" s="45"/>
      <c r="D39" s="46"/>
      <c r="E39" s="47"/>
      <c r="F39" s="48"/>
      <c r="G39" s="40" t="str">
        <f t="shared" si="2"/>
        <v/>
      </c>
      <c r="H39" s="40" t="str">
        <f t="shared" si="3"/>
        <v/>
      </c>
      <c r="I39" s="40" t="str">
        <f t="shared" si="4"/>
        <v/>
      </c>
      <c r="J39" s="49" t="str">
        <f t="shared" si="11"/>
        <v/>
      </c>
      <c r="K39" s="50" t="str">
        <f t="shared" si="12"/>
        <v/>
      </c>
      <c r="L39" s="51" t="str">
        <f t="shared" si="13"/>
        <v/>
      </c>
      <c r="M39" s="49" t="str">
        <f t="shared" si="14"/>
        <v/>
      </c>
      <c r="N39" s="50" t="str">
        <f t="shared" si="15"/>
        <v/>
      </c>
      <c r="O39" s="51" t="str">
        <f t="shared" si="16"/>
        <v/>
      </c>
      <c r="Q39" s="79"/>
      <c r="R39" s="40"/>
    </row>
    <row r="40" spans="1:19" x14ac:dyDescent="0.45">
      <c r="A40" s="34">
        <v>32</v>
      </c>
      <c r="B40" s="44"/>
      <c r="C40" s="45"/>
      <c r="D40" s="46"/>
      <c r="E40" s="47"/>
      <c r="F40" s="48"/>
      <c r="G40" s="40" t="str">
        <f t="shared" si="2"/>
        <v/>
      </c>
      <c r="H40" s="40" t="str">
        <f t="shared" si="3"/>
        <v/>
      </c>
      <c r="I40" s="40" t="str">
        <f t="shared" si="4"/>
        <v/>
      </c>
      <c r="J40" s="49" t="str">
        <f t="shared" si="11"/>
        <v/>
      </c>
      <c r="K40" s="50" t="str">
        <f t="shared" si="12"/>
        <v/>
      </c>
      <c r="L40" s="51" t="str">
        <f t="shared" si="13"/>
        <v/>
      </c>
      <c r="M40" s="49" t="str">
        <f t="shared" si="14"/>
        <v/>
      </c>
      <c r="N40" s="50" t="str">
        <f t="shared" si="15"/>
        <v/>
      </c>
      <c r="O40" s="51" t="str">
        <f t="shared" si="16"/>
        <v/>
      </c>
      <c r="Q40" s="79"/>
      <c r="R40" s="40"/>
    </row>
    <row r="41" spans="1:19" x14ac:dyDescent="0.45">
      <c r="A41" s="34">
        <v>33</v>
      </c>
      <c r="B41" s="44"/>
      <c r="C41" s="45"/>
      <c r="D41" s="46"/>
      <c r="E41" s="47"/>
      <c r="F41" s="48"/>
      <c r="G41" s="40" t="str">
        <f t="shared" si="2"/>
        <v/>
      </c>
      <c r="H41" s="40" t="str">
        <f t="shared" si="3"/>
        <v/>
      </c>
      <c r="I41" s="40" t="str">
        <f t="shared" si="4"/>
        <v/>
      </c>
      <c r="J41" s="49" t="str">
        <f t="shared" si="11"/>
        <v/>
      </c>
      <c r="K41" s="50" t="str">
        <f t="shared" si="12"/>
        <v/>
      </c>
      <c r="L41" s="51" t="str">
        <f t="shared" si="13"/>
        <v/>
      </c>
      <c r="M41" s="49" t="str">
        <f t="shared" si="14"/>
        <v/>
      </c>
      <c r="N41" s="50" t="str">
        <f t="shared" si="15"/>
        <v/>
      </c>
      <c r="O41" s="51" t="str">
        <f t="shared" si="16"/>
        <v/>
      </c>
      <c r="Q41" s="79"/>
      <c r="R41" s="40"/>
    </row>
    <row r="42" spans="1:19" x14ac:dyDescent="0.45">
      <c r="A42" s="34">
        <v>34</v>
      </c>
      <c r="B42" s="44"/>
      <c r="C42" s="45"/>
      <c r="D42" s="46"/>
      <c r="E42" s="47"/>
      <c r="F42" s="48"/>
      <c r="G42" s="40" t="str">
        <f t="shared" si="2"/>
        <v/>
      </c>
      <c r="H42" s="40" t="str">
        <f t="shared" si="3"/>
        <v/>
      </c>
      <c r="I42" s="40" t="str">
        <f t="shared" si="4"/>
        <v/>
      </c>
      <c r="J42" s="49" t="str">
        <f t="shared" si="11"/>
        <v/>
      </c>
      <c r="K42" s="50" t="str">
        <f t="shared" si="12"/>
        <v/>
      </c>
      <c r="L42" s="51" t="str">
        <f t="shared" si="13"/>
        <v/>
      </c>
      <c r="M42" s="49" t="str">
        <f>IF(D42="","",J42*D42)</f>
        <v/>
      </c>
      <c r="N42" s="50" t="str">
        <f t="shared" si="15"/>
        <v/>
      </c>
      <c r="O42" s="51" t="str">
        <f t="shared" si="16"/>
        <v/>
      </c>
      <c r="Q42" s="79"/>
      <c r="R42" s="40"/>
    </row>
    <row r="43" spans="1:19" x14ac:dyDescent="0.45">
      <c r="A43">
        <v>35</v>
      </c>
      <c r="B43" s="44"/>
      <c r="C43" s="45"/>
      <c r="D43" s="46"/>
      <c r="E43" s="47"/>
      <c r="F43" s="48"/>
      <c r="G43" s="40" t="str">
        <f>IF(D43="","",G42+M43)</f>
        <v/>
      </c>
      <c r="H43" s="40" t="str">
        <f t="shared" ref="H43:I43" si="17">IF(E43="","",H42+N43)</f>
        <v/>
      </c>
      <c r="I43" s="40" t="str">
        <f t="shared" si="17"/>
        <v/>
      </c>
      <c r="J43" s="49" t="str">
        <f t="shared" si="11"/>
        <v/>
      </c>
      <c r="K43" s="50" t="str">
        <f t="shared" si="12"/>
        <v/>
      </c>
      <c r="L43" s="51" t="str">
        <f t="shared" si="13"/>
        <v/>
      </c>
      <c r="M43" s="49" t="str">
        <f t="shared" si="14"/>
        <v/>
      </c>
      <c r="N43" s="50" t="str">
        <f t="shared" si="15"/>
        <v/>
      </c>
      <c r="O43" s="51" t="str">
        <f t="shared" si="16"/>
        <v/>
      </c>
      <c r="Q43" s="79"/>
      <c r="R43" s="40"/>
    </row>
    <row r="44" spans="1:19" x14ac:dyDescent="0.45">
      <c r="A44" s="34">
        <v>36</v>
      </c>
      <c r="B44" s="44"/>
      <c r="C44" s="45"/>
      <c r="D44" s="46"/>
      <c r="E44" s="47"/>
      <c r="F44" s="48"/>
      <c r="G44" s="40" t="str">
        <f t="shared" ref="G44:G58" si="18">IF(D44="","",G43+M44)</f>
        <v/>
      </c>
      <c r="H44" s="40" t="str">
        <f t="shared" ref="H44:H58" si="19">IF(E44="","",H43+N44)</f>
        <v/>
      </c>
      <c r="I44" s="40" t="str">
        <f t="shared" ref="I44:I58" si="20">IF(F44="","",I43+O44)</f>
        <v/>
      </c>
      <c r="J44" s="49" t="str">
        <f>IF(G43="","",G43*0.03)</f>
        <v/>
      </c>
      <c r="K44" s="50" t="str">
        <f t="shared" si="12"/>
        <v/>
      </c>
      <c r="L44" s="51" t="str">
        <f t="shared" si="13"/>
        <v/>
      </c>
      <c r="M44" s="49" t="str">
        <f>IF(D44="","",J44*D44)</f>
        <v/>
      </c>
      <c r="N44" s="50" t="str">
        <f t="shared" si="15"/>
        <v/>
      </c>
      <c r="O44" s="51" t="str">
        <f t="shared" si="16"/>
        <v/>
      </c>
      <c r="Q44" s="79"/>
      <c r="R44" s="40"/>
    </row>
    <row r="45" spans="1:19" x14ac:dyDescent="0.45">
      <c r="A45" s="34">
        <v>37</v>
      </c>
      <c r="B45" s="44"/>
      <c r="C45" s="45"/>
      <c r="D45" s="46"/>
      <c r="E45" s="47"/>
      <c r="F45" s="48"/>
      <c r="G45" s="40" t="str">
        <f t="shared" si="18"/>
        <v/>
      </c>
      <c r="H45" s="40" t="str">
        <f t="shared" si="19"/>
        <v/>
      </c>
      <c r="I45" s="40" t="str">
        <f t="shared" si="20"/>
        <v/>
      </c>
      <c r="J45" s="49" t="str">
        <f t="shared" si="11"/>
        <v/>
      </c>
      <c r="K45" s="50" t="str">
        <f t="shared" si="12"/>
        <v/>
      </c>
      <c r="L45" s="51" t="str">
        <f t="shared" si="13"/>
        <v/>
      </c>
      <c r="M45" s="49" t="str">
        <f t="shared" si="14"/>
        <v/>
      </c>
      <c r="N45" s="50" t="str">
        <f t="shared" si="15"/>
        <v/>
      </c>
      <c r="O45" s="51" t="str">
        <f t="shared" si="16"/>
        <v/>
      </c>
      <c r="S45" s="40"/>
    </row>
    <row r="46" spans="1:19" x14ac:dyDescent="0.45">
      <c r="A46" s="34">
        <v>38</v>
      </c>
      <c r="B46" s="44"/>
      <c r="C46" s="45"/>
      <c r="D46" s="46"/>
      <c r="E46" s="47"/>
      <c r="F46" s="48"/>
      <c r="G46" s="40" t="str">
        <f t="shared" si="18"/>
        <v/>
      </c>
      <c r="H46" s="40" t="str">
        <f t="shared" si="19"/>
        <v/>
      </c>
      <c r="I46" s="40" t="str">
        <f t="shared" si="20"/>
        <v/>
      </c>
      <c r="J46" s="49" t="str">
        <f t="shared" si="11"/>
        <v/>
      </c>
      <c r="K46" s="50" t="str">
        <f t="shared" si="12"/>
        <v/>
      </c>
      <c r="L46" s="51" t="str">
        <f t="shared" si="13"/>
        <v/>
      </c>
      <c r="M46" s="49" t="str">
        <f t="shared" si="14"/>
        <v/>
      </c>
      <c r="N46" s="50" t="str">
        <f t="shared" si="15"/>
        <v/>
      </c>
      <c r="O46" s="51" t="str">
        <f t="shared" si="16"/>
        <v/>
      </c>
    </row>
    <row r="47" spans="1:19" x14ac:dyDescent="0.45">
      <c r="A47" s="34">
        <v>39</v>
      </c>
      <c r="B47" s="44"/>
      <c r="C47" s="45"/>
      <c r="D47" s="46"/>
      <c r="E47" s="47"/>
      <c r="F47" s="48"/>
      <c r="G47" s="40" t="str">
        <f t="shared" si="18"/>
        <v/>
      </c>
      <c r="H47" s="40" t="str">
        <f t="shared" si="19"/>
        <v/>
      </c>
      <c r="I47" s="40" t="str">
        <f t="shared" si="20"/>
        <v/>
      </c>
      <c r="J47" s="49" t="str">
        <f t="shared" si="11"/>
        <v/>
      </c>
      <c r="K47" s="50" t="str">
        <f t="shared" si="12"/>
        <v/>
      </c>
      <c r="L47" s="51" t="str">
        <f t="shared" si="13"/>
        <v/>
      </c>
      <c r="M47" s="49" t="str">
        <f t="shared" si="14"/>
        <v/>
      </c>
      <c r="N47" s="50" t="str">
        <f t="shared" si="15"/>
        <v/>
      </c>
      <c r="O47" s="51" t="str">
        <f t="shared" si="16"/>
        <v/>
      </c>
    </row>
    <row r="48" spans="1:19" x14ac:dyDescent="0.45">
      <c r="A48" s="34">
        <v>40</v>
      </c>
      <c r="B48" s="44"/>
      <c r="C48" s="45"/>
      <c r="D48" s="46"/>
      <c r="E48" s="47"/>
      <c r="F48" s="48"/>
      <c r="G48" s="40" t="str">
        <f t="shared" si="18"/>
        <v/>
      </c>
      <c r="H48" s="40" t="str">
        <f t="shared" si="19"/>
        <v/>
      </c>
      <c r="I48" s="40" t="str">
        <f t="shared" si="20"/>
        <v/>
      </c>
      <c r="J48" s="49" t="str">
        <f t="shared" si="11"/>
        <v/>
      </c>
      <c r="K48" s="50" t="str">
        <f t="shared" si="12"/>
        <v/>
      </c>
      <c r="L48" s="51" t="str">
        <f t="shared" si="13"/>
        <v/>
      </c>
      <c r="M48" s="49" t="str">
        <f t="shared" si="14"/>
        <v/>
      </c>
      <c r="N48" s="50" t="str">
        <f t="shared" si="15"/>
        <v/>
      </c>
      <c r="O48" s="51" t="str">
        <f t="shared" si="16"/>
        <v/>
      </c>
    </row>
    <row r="49" spans="1:15" x14ac:dyDescent="0.45">
      <c r="A49" s="34">
        <v>41</v>
      </c>
      <c r="B49" s="44"/>
      <c r="C49" s="45"/>
      <c r="D49" s="46"/>
      <c r="E49" s="47"/>
      <c r="F49" s="48"/>
      <c r="G49" s="40" t="str">
        <f t="shared" si="18"/>
        <v/>
      </c>
      <c r="H49" s="40" t="str">
        <f t="shared" si="19"/>
        <v/>
      </c>
      <c r="I49" s="40" t="str">
        <f t="shared" si="20"/>
        <v/>
      </c>
      <c r="J49" s="49" t="str">
        <f t="shared" si="11"/>
        <v/>
      </c>
      <c r="K49" s="50" t="str">
        <f t="shared" si="12"/>
        <v/>
      </c>
      <c r="L49" s="51" t="str">
        <f t="shared" si="13"/>
        <v/>
      </c>
      <c r="M49" s="49" t="str">
        <f t="shared" si="14"/>
        <v/>
      </c>
      <c r="N49" s="50" t="str">
        <f t="shared" si="15"/>
        <v/>
      </c>
      <c r="O49" s="51" t="str">
        <f t="shared" si="16"/>
        <v/>
      </c>
    </row>
    <row r="50" spans="1:15" x14ac:dyDescent="0.45">
      <c r="A50" s="34">
        <v>42</v>
      </c>
      <c r="B50" s="44"/>
      <c r="C50" s="45"/>
      <c r="D50" s="46"/>
      <c r="E50" s="47"/>
      <c r="F50" s="48"/>
      <c r="G50" s="40" t="str">
        <f t="shared" si="18"/>
        <v/>
      </c>
      <c r="H50" s="40" t="str">
        <f t="shared" si="19"/>
        <v/>
      </c>
      <c r="I50" s="40" t="str">
        <f t="shared" si="20"/>
        <v/>
      </c>
      <c r="J50" s="49" t="str">
        <f t="shared" si="11"/>
        <v/>
      </c>
      <c r="K50" s="50" t="str">
        <f t="shared" si="12"/>
        <v/>
      </c>
      <c r="L50" s="51" t="str">
        <f t="shared" si="13"/>
        <v/>
      </c>
      <c r="M50" s="49" t="str">
        <f t="shared" si="14"/>
        <v/>
      </c>
      <c r="N50" s="50" t="str">
        <f t="shared" si="15"/>
        <v/>
      </c>
      <c r="O50" s="51" t="str">
        <f t="shared" si="16"/>
        <v/>
      </c>
    </row>
    <row r="51" spans="1:15" x14ac:dyDescent="0.45">
      <c r="A51" s="34">
        <v>43</v>
      </c>
      <c r="B51" s="44"/>
      <c r="C51" s="45"/>
      <c r="D51" s="46"/>
      <c r="E51" s="47"/>
      <c r="F51" s="48"/>
      <c r="G51" s="40" t="str">
        <f t="shared" si="18"/>
        <v/>
      </c>
      <c r="H51" s="40" t="str">
        <f t="shared" si="19"/>
        <v/>
      </c>
      <c r="I51" s="40" t="str">
        <f t="shared" si="20"/>
        <v/>
      </c>
      <c r="J51" s="49" t="str">
        <f t="shared" si="11"/>
        <v/>
      </c>
      <c r="K51" s="50" t="str">
        <f t="shared" si="12"/>
        <v/>
      </c>
      <c r="L51" s="51" t="str">
        <f t="shared" si="13"/>
        <v/>
      </c>
      <c r="M51" s="49" t="str">
        <f t="shared" si="14"/>
        <v/>
      </c>
      <c r="N51" s="50" t="str">
        <f t="shared" si="15"/>
        <v/>
      </c>
      <c r="O51" s="51" t="str">
        <f t="shared" si="16"/>
        <v/>
      </c>
    </row>
    <row r="52" spans="1:15" x14ac:dyDescent="0.45">
      <c r="A52" s="34">
        <v>44</v>
      </c>
      <c r="B52" s="44"/>
      <c r="C52" s="45"/>
      <c r="D52" s="46"/>
      <c r="E52" s="47"/>
      <c r="F52" s="48"/>
      <c r="G52" s="40" t="str">
        <f t="shared" si="18"/>
        <v/>
      </c>
      <c r="H52" s="40" t="str">
        <f t="shared" si="19"/>
        <v/>
      </c>
      <c r="I52" s="40" t="str">
        <f t="shared" si="20"/>
        <v/>
      </c>
      <c r="J52" s="49" t="str">
        <f t="shared" si="11"/>
        <v/>
      </c>
      <c r="K52" s="50" t="str">
        <f t="shared" si="12"/>
        <v/>
      </c>
      <c r="L52" s="51" t="str">
        <f t="shared" si="13"/>
        <v/>
      </c>
      <c r="M52" s="49" t="str">
        <f t="shared" si="14"/>
        <v/>
      </c>
      <c r="N52" s="50" t="str">
        <f t="shared" si="15"/>
        <v/>
      </c>
      <c r="O52" s="51" t="str">
        <f t="shared" si="16"/>
        <v/>
      </c>
    </row>
    <row r="53" spans="1:15" x14ac:dyDescent="0.45">
      <c r="A53" s="34">
        <v>45</v>
      </c>
      <c r="B53" s="44"/>
      <c r="C53" s="45"/>
      <c r="D53" s="46"/>
      <c r="E53" s="47"/>
      <c r="F53" s="48"/>
      <c r="G53" s="40" t="str">
        <f t="shared" si="18"/>
        <v/>
      </c>
      <c r="H53" s="40" t="str">
        <f t="shared" si="19"/>
        <v/>
      </c>
      <c r="I53" s="40" t="str">
        <f t="shared" si="20"/>
        <v/>
      </c>
      <c r="J53" s="49" t="str">
        <f t="shared" si="11"/>
        <v/>
      </c>
      <c r="K53" s="50" t="str">
        <f t="shared" si="12"/>
        <v/>
      </c>
      <c r="L53" s="51" t="str">
        <f t="shared" si="13"/>
        <v/>
      </c>
      <c r="M53" s="49" t="str">
        <f t="shared" si="14"/>
        <v/>
      </c>
      <c r="N53" s="50" t="str">
        <f t="shared" si="15"/>
        <v/>
      </c>
      <c r="O53" s="51" t="str">
        <f t="shared" si="16"/>
        <v/>
      </c>
    </row>
    <row r="54" spans="1:15" x14ac:dyDescent="0.45">
      <c r="A54" s="34">
        <v>46</v>
      </c>
      <c r="B54" s="44"/>
      <c r="C54" s="45"/>
      <c r="D54" s="46"/>
      <c r="E54" s="47"/>
      <c r="F54" s="48"/>
      <c r="G54" s="40" t="str">
        <f t="shared" si="18"/>
        <v/>
      </c>
      <c r="H54" s="40" t="str">
        <f t="shared" si="19"/>
        <v/>
      </c>
      <c r="I54" s="40" t="str">
        <f t="shared" si="20"/>
        <v/>
      </c>
      <c r="J54" s="49" t="str">
        <f t="shared" si="11"/>
        <v/>
      </c>
      <c r="K54" s="50" t="str">
        <f t="shared" si="12"/>
        <v/>
      </c>
      <c r="L54" s="51" t="str">
        <f t="shared" si="13"/>
        <v/>
      </c>
      <c r="M54" s="49" t="str">
        <f t="shared" si="14"/>
        <v/>
      </c>
      <c r="N54" s="50" t="str">
        <f t="shared" si="15"/>
        <v/>
      </c>
      <c r="O54" s="51" t="str">
        <f t="shared" si="16"/>
        <v/>
      </c>
    </row>
    <row r="55" spans="1:15" x14ac:dyDescent="0.45">
      <c r="A55" s="34">
        <v>47</v>
      </c>
      <c r="B55" s="44"/>
      <c r="C55" s="45"/>
      <c r="D55" s="46"/>
      <c r="E55" s="47"/>
      <c r="F55" s="48"/>
      <c r="G55" s="40" t="str">
        <f t="shared" si="18"/>
        <v/>
      </c>
      <c r="H55" s="40" t="str">
        <f t="shared" si="19"/>
        <v/>
      </c>
      <c r="I55" s="40" t="str">
        <f t="shared" si="20"/>
        <v/>
      </c>
      <c r="J55" s="49" t="str">
        <f t="shared" si="11"/>
        <v/>
      </c>
      <c r="K55" s="50" t="str">
        <f t="shared" si="12"/>
        <v/>
      </c>
      <c r="L55" s="51" t="str">
        <f t="shared" si="13"/>
        <v/>
      </c>
      <c r="M55" s="49" t="str">
        <f t="shared" si="14"/>
        <v/>
      </c>
      <c r="N55" s="50" t="str">
        <f t="shared" si="15"/>
        <v/>
      </c>
      <c r="O55" s="51" t="str">
        <f t="shared" si="16"/>
        <v/>
      </c>
    </row>
    <row r="56" spans="1:15" x14ac:dyDescent="0.45">
      <c r="A56" s="34">
        <v>48</v>
      </c>
      <c r="B56" s="44"/>
      <c r="C56" s="45"/>
      <c r="D56" s="46"/>
      <c r="E56" s="47"/>
      <c r="F56" s="48"/>
      <c r="G56" s="40" t="str">
        <f t="shared" si="18"/>
        <v/>
      </c>
      <c r="H56" s="40" t="str">
        <f t="shared" si="19"/>
        <v/>
      </c>
      <c r="I56" s="40" t="str">
        <f t="shared" si="20"/>
        <v/>
      </c>
      <c r="J56" s="49" t="str">
        <f t="shared" si="11"/>
        <v/>
      </c>
      <c r="K56" s="50" t="str">
        <f t="shared" si="12"/>
        <v/>
      </c>
      <c r="L56" s="51" t="str">
        <f t="shared" si="13"/>
        <v/>
      </c>
      <c r="M56" s="49" t="str">
        <f t="shared" si="14"/>
        <v/>
      </c>
      <c r="N56" s="50" t="str">
        <f t="shared" si="15"/>
        <v/>
      </c>
      <c r="O56" s="51" t="str">
        <f t="shared" si="16"/>
        <v/>
      </c>
    </row>
    <row r="57" spans="1:15" x14ac:dyDescent="0.45">
      <c r="A57" s="34">
        <v>49</v>
      </c>
      <c r="B57" s="44"/>
      <c r="C57" s="45"/>
      <c r="D57" s="46"/>
      <c r="E57" s="47"/>
      <c r="F57" s="48"/>
      <c r="G57" s="40" t="str">
        <f t="shared" si="18"/>
        <v/>
      </c>
      <c r="H57" s="40" t="str">
        <f t="shared" si="19"/>
        <v/>
      </c>
      <c r="I57" s="40" t="str">
        <f t="shared" si="20"/>
        <v/>
      </c>
      <c r="J57" s="49" t="str">
        <f t="shared" si="11"/>
        <v/>
      </c>
      <c r="K57" s="50" t="str">
        <f t="shared" si="12"/>
        <v/>
      </c>
      <c r="L57" s="51" t="str">
        <f t="shared" si="13"/>
        <v/>
      </c>
      <c r="M57" s="49" t="str">
        <f t="shared" si="14"/>
        <v/>
      </c>
      <c r="N57" s="50" t="str">
        <f t="shared" si="15"/>
        <v/>
      </c>
      <c r="O57" s="51" t="str">
        <f t="shared" si="16"/>
        <v/>
      </c>
    </row>
    <row r="58" spans="1:15" ht="18.600000000000001" thickBot="1" x14ac:dyDescent="0.5">
      <c r="A58" s="34">
        <v>50</v>
      </c>
      <c r="B58" s="52"/>
      <c r="C58" s="53"/>
      <c r="D58" s="54"/>
      <c r="E58" s="55"/>
      <c r="F58" s="56"/>
      <c r="G58" s="40" t="str">
        <f t="shared" si="18"/>
        <v/>
      </c>
      <c r="H58" s="40" t="str">
        <f t="shared" si="19"/>
        <v/>
      </c>
      <c r="I58" s="40" t="str">
        <f t="shared" si="20"/>
        <v/>
      </c>
      <c r="J58" s="49" t="str">
        <f t="shared" si="11"/>
        <v/>
      </c>
      <c r="K58" s="50" t="str">
        <f t="shared" si="12"/>
        <v/>
      </c>
      <c r="L58" s="51" t="str">
        <f t="shared" si="13"/>
        <v/>
      </c>
      <c r="M58" s="49" t="str">
        <f t="shared" si="14"/>
        <v/>
      </c>
      <c r="N58" s="50" t="str">
        <f t="shared" si="15"/>
        <v/>
      </c>
      <c r="O58" s="51" t="str">
        <f t="shared" si="16"/>
        <v/>
      </c>
    </row>
    <row r="59" spans="1:15" ht="18.600000000000001" thickBot="1" x14ac:dyDescent="0.5">
      <c r="A59" s="34"/>
      <c r="B59" s="89" t="s">
        <v>5</v>
      </c>
      <c r="C59" s="90"/>
      <c r="D59" s="14">
        <f>COUNTIF(D9:D58,1.27)</f>
        <v>12</v>
      </c>
      <c r="E59" s="14">
        <f>COUNTIF(E9:E58,1.5)</f>
        <v>8</v>
      </c>
      <c r="F59" s="57">
        <f>COUNTIF(F9:F58,2)</f>
        <v>8</v>
      </c>
      <c r="G59" s="58">
        <f>M59+G8</f>
        <v>122756.40649465306</v>
      </c>
      <c r="H59" s="32">
        <f>N59+H8</f>
        <v>98671.364678361148</v>
      </c>
      <c r="I59" s="33">
        <f>O59+I8</f>
        <v>110587.9311100512</v>
      </c>
      <c r="J59" s="59" t="s">
        <v>32</v>
      </c>
      <c r="K59" s="12">
        <f>B58-B9</f>
        <v>-43833.541666666664</v>
      </c>
      <c r="L59" s="60" t="s">
        <v>33</v>
      </c>
      <c r="M59" s="61">
        <f>SUM(M9:M58)</f>
        <v>22756.406494653056</v>
      </c>
      <c r="N59" s="62">
        <f>SUM(N9:N58)</f>
        <v>-1328.6353216388457</v>
      </c>
      <c r="O59" s="63">
        <f>SUM(O9:O58)</f>
        <v>10587.931110051197</v>
      </c>
    </row>
    <row r="60" spans="1:15" ht="18.600000000000001" thickBot="1" x14ac:dyDescent="0.5">
      <c r="A60" s="34"/>
      <c r="B60" s="83" t="s">
        <v>6</v>
      </c>
      <c r="C60" s="84"/>
      <c r="D60" s="14">
        <f>COUNTIF(D9:D58,-1)</f>
        <v>8</v>
      </c>
      <c r="E60" s="14">
        <f>COUNTIF(E9:E58,-1)</f>
        <v>12</v>
      </c>
      <c r="F60" s="57">
        <f>COUNTIF(F9:F58,-1)</f>
        <v>12</v>
      </c>
      <c r="G60" s="81" t="s">
        <v>31</v>
      </c>
      <c r="H60" s="82"/>
      <c r="I60" s="88"/>
      <c r="J60" s="81" t="s">
        <v>34</v>
      </c>
      <c r="K60" s="82"/>
      <c r="L60" s="88"/>
      <c r="M60" s="34"/>
      <c r="O60" s="64"/>
    </row>
    <row r="61" spans="1:15" ht="18.600000000000001" thickBot="1" x14ac:dyDescent="0.5">
      <c r="A61" s="34"/>
      <c r="B61" s="83" t="s">
        <v>36</v>
      </c>
      <c r="C61" s="84"/>
      <c r="D61" s="14">
        <f>COUNTIF(D9:D58,0)</f>
        <v>0</v>
      </c>
      <c r="E61" s="14">
        <f>COUNTIF(E9:E58,0)</f>
        <v>0</v>
      </c>
      <c r="F61" s="14">
        <f>COUNTIF(F9:F58,0)</f>
        <v>0</v>
      </c>
      <c r="G61" s="65">
        <f>G59/G8</f>
        <v>1.2275640649465305</v>
      </c>
      <c r="H61" s="66">
        <f t="shared" ref="H61" si="21">H59/H8</f>
        <v>0.98671364678361151</v>
      </c>
      <c r="I61" s="67">
        <f>I59/I8</f>
        <v>1.1058793111005121</v>
      </c>
      <c r="J61" s="68">
        <f>(G61-100%)*30/K59</f>
        <v>-1.5574652854454299E-4</v>
      </c>
      <c r="K61" s="68">
        <f>(H61-100%)*30/K59</f>
        <v>9.0932783739618288E-6</v>
      </c>
      <c r="L61" s="69">
        <f>(I61-100%)*30/K59</f>
        <v>-7.2464583335981003E-5</v>
      </c>
      <c r="M61" s="70"/>
      <c r="N61" s="71"/>
      <c r="O61" s="72"/>
    </row>
    <row r="62" spans="1:15" ht="18.600000000000001" thickBot="1" x14ac:dyDescent="0.5">
      <c r="B62" s="81" t="s">
        <v>4</v>
      </c>
      <c r="C62" s="82"/>
      <c r="D62" s="73">
        <f t="shared" ref="D62:E62" si="22">D59/(D59+D60+D61)</f>
        <v>0.6</v>
      </c>
      <c r="E62" s="74">
        <f t="shared" si="22"/>
        <v>0.4</v>
      </c>
      <c r="F62" s="75">
        <f>F59/(F59+F60+F61)</f>
        <v>0.4</v>
      </c>
    </row>
    <row r="64" spans="1:15" x14ac:dyDescent="0.45">
      <c r="D64" s="76"/>
      <c r="E64" s="76"/>
      <c r="F64" s="76"/>
    </row>
  </sheetData>
  <mergeCells count="11">
    <mergeCell ref="B62:C62"/>
    <mergeCell ref="B61:C61"/>
    <mergeCell ref="J8:L8"/>
    <mergeCell ref="J6:L6"/>
    <mergeCell ref="M6:O6"/>
    <mergeCell ref="G6:I6"/>
    <mergeCell ref="M8:O8"/>
    <mergeCell ref="B59:C59"/>
    <mergeCell ref="B60:C60"/>
    <mergeCell ref="G60:I60"/>
    <mergeCell ref="J60:L60"/>
  </mergeCells>
  <phoneticPr fontId="1"/>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BC8F4-4B6B-4C80-ABA9-6EA79EA6625E}">
  <dimension ref="A1"/>
  <sheetViews>
    <sheetView topLeftCell="A12" zoomScaleNormal="100" workbookViewId="0"/>
  </sheetViews>
  <sheetFormatPr defaultRowHeight="18" x14ac:dyDescent="0.45"/>
  <sheetData/>
  <phoneticPr fontId="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DAD68-606A-461D-A3DE-637A5390A058}">
  <dimension ref="A1"/>
  <sheetViews>
    <sheetView zoomScale="99" zoomScaleNormal="99" workbookViewId="0"/>
  </sheetViews>
  <sheetFormatPr defaultRowHeight="18" x14ac:dyDescent="0.45"/>
  <sheetData/>
  <phoneticPr fontId="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9F950-3AFC-4288-912A-27E05220E622}">
  <dimension ref="A1:J29"/>
  <sheetViews>
    <sheetView tabSelected="1" zoomScale="145" zoomScaleSheetLayoutView="100" workbookViewId="0">
      <selection activeCell="A12" sqref="A12:J19"/>
    </sheetView>
  </sheetViews>
  <sheetFormatPr defaultColWidth="8.09765625" defaultRowHeight="13.2" x14ac:dyDescent="0.45"/>
  <cols>
    <col min="1" max="16384" width="8.09765625" style="11"/>
  </cols>
  <sheetData>
    <row r="1" spans="1:10" x14ac:dyDescent="0.45">
      <c r="A1" s="11" t="s">
        <v>27</v>
      </c>
    </row>
    <row r="2" spans="1:10" x14ac:dyDescent="0.45">
      <c r="A2" s="91" t="s">
        <v>54</v>
      </c>
      <c r="B2" s="92"/>
      <c r="C2" s="92"/>
      <c r="D2" s="92"/>
      <c r="E2" s="92"/>
      <c r="F2" s="92"/>
      <c r="G2" s="92"/>
      <c r="H2" s="92"/>
      <c r="I2" s="92"/>
      <c r="J2" s="92"/>
    </row>
    <row r="3" spans="1:10" x14ac:dyDescent="0.45">
      <c r="A3" s="92"/>
      <c r="B3" s="92"/>
      <c r="C3" s="92"/>
      <c r="D3" s="92"/>
      <c r="E3" s="92"/>
      <c r="F3" s="92"/>
      <c r="G3" s="92"/>
      <c r="H3" s="92"/>
      <c r="I3" s="92"/>
      <c r="J3" s="92"/>
    </row>
    <row r="4" spans="1:10" x14ac:dyDescent="0.45">
      <c r="A4" s="92"/>
      <c r="B4" s="92"/>
      <c r="C4" s="92"/>
      <c r="D4" s="92"/>
      <c r="E4" s="92"/>
      <c r="F4" s="92"/>
      <c r="G4" s="92"/>
      <c r="H4" s="92"/>
      <c r="I4" s="92"/>
      <c r="J4" s="92"/>
    </row>
    <row r="5" spans="1:10" x14ac:dyDescent="0.45">
      <c r="A5" s="92"/>
      <c r="B5" s="92"/>
      <c r="C5" s="92"/>
      <c r="D5" s="92"/>
      <c r="E5" s="92"/>
      <c r="F5" s="92"/>
      <c r="G5" s="92"/>
      <c r="H5" s="92"/>
      <c r="I5" s="92"/>
      <c r="J5" s="92"/>
    </row>
    <row r="6" spans="1:10" x14ac:dyDescent="0.45">
      <c r="A6" s="92"/>
      <c r="B6" s="92"/>
      <c r="C6" s="92"/>
      <c r="D6" s="92"/>
      <c r="E6" s="92"/>
      <c r="F6" s="92"/>
      <c r="G6" s="92"/>
      <c r="H6" s="92"/>
      <c r="I6" s="92"/>
      <c r="J6" s="92"/>
    </row>
    <row r="7" spans="1:10" x14ac:dyDescent="0.45">
      <c r="A7" s="92"/>
      <c r="B7" s="92"/>
      <c r="C7" s="92"/>
      <c r="D7" s="92"/>
      <c r="E7" s="92"/>
      <c r="F7" s="92"/>
      <c r="G7" s="92"/>
      <c r="H7" s="92"/>
      <c r="I7" s="92"/>
      <c r="J7" s="92"/>
    </row>
    <row r="8" spans="1:10" x14ac:dyDescent="0.45">
      <c r="A8" s="92"/>
      <c r="B8" s="92"/>
      <c r="C8" s="92"/>
      <c r="D8" s="92"/>
      <c r="E8" s="92"/>
      <c r="F8" s="92"/>
      <c r="G8" s="92"/>
      <c r="H8" s="92"/>
      <c r="I8" s="92"/>
      <c r="J8" s="92"/>
    </row>
    <row r="9" spans="1:10" x14ac:dyDescent="0.45">
      <c r="A9" s="92"/>
      <c r="B9" s="92"/>
      <c r="C9" s="92"/>
      <c r="D9" s="92"/>
      <c r="E9" s="92"/>
      <c r="F9" s="92"/>
      <c r="G9" s="92"/>
      <c r="H9" s="92"/>
      <c r="I9" s="92"/>
      <c r="J9" s="92"/>
    </row>
    <row r="11" spans="1:10" x14ac:dyDescent="0.45">
      <c r="A11" s="11" t="s">
        <v>28</v>
      </c>
    </row>
    <row r="12" spans="1:10" x14ac:dyDescent="0.45">
      <c r="A12" s="93"/>
      <c r="B12" s="94"/>
      <c r="C12" s="94"/>
      <c r="D12" s="94"/>
      <c r="E12" s="94"/>
      <c r="F12" s="94"/>
      <c r="G12" s="94"/>
      <c r="H12" s="94"/>
      <c r="I12" s="94"/>
      <c r="J12" s="94"/>
    </row>
    <row r="13" spans="1:10" x14ac:dyDescent="0.45">
      <c r="A13" s="94"/>
      <c r="B13" s="94"/>
      <c r="C13" s="94"/>
      <c r="D13" s="94"/>
      <c r="E13" s="94"/>
      <c r="F13" s="94"/>
      <c r="G13" s="94"/>
      <c r="H13" s="94"/>
      <c r="I13" s="94"/>
      <c r="J13" s="94"/>
    </row>
    <row r="14" spans="1:10" x14ac:dyDescent="0.45">
      <c r="A14" s="94"/>
      <c r="B14" s="94"/>
      <c r="C14" s="94"/>
      <c r="D14" s="94"/>
      <c r="E14" s="94"/>
      <c r="F14" s="94"/>
      <c r="G14" s="94"/>
      <c r="H14" s="94"/>
      <c r="I14" s="94"/>
      <c r="J14" s="94"/>
    </row>
    <row r="15" spans="1:10" x14ac:dyDescent="0.45">
      <c r="A15" s="94"/>
      <c r="B15" s="94"/>
      <c r="C15" s="94"/>
      <c r="D15" s="94"/>
      <c r="E15" s="94"/>
      <c r="F15" s="94"/>
      <c r="G15" s="94"/>
      <c r="H15" s="94"/>
      <c r="I15" s="94"/>
      <c r="J15" s="94"/>
    </row>
    <row r="16" spans="1:10" x14ac:dyDescent="0.45">
      <c r="A16" s="94"/>
      <c r="B16" s="94"/>
      <c r="C16" s="94"/>
      <c r="D16" s="94"/>
      <c r="E16" s="94"/>
      <c r="F16" s="94"/>
      <c r="G16" s="94"/>
      <c r="H16" s="94"/>
      <c r="I16" s="94"/>
      <c r="J16" s="94"/>
    </row>
    <row r="17" spans="1:10" x14ac:dyDescent="0.45">
      <c r="A17" s="94"/>
      <c r="B17" s="94"/>
      <c r="C17" s="94"/>
      <c r="D17" s="94"/>
      <c r="E17" s="94"/>
      <c r="F17" s="94"/>
      <c r="G17" s="94"/>
      <c r="H17" s="94"/>
      <c r="I17" s="94"/>
      <c r="J17" s="94"/>
    </row>
    <row r="18" spans="1:10" x14ac:dyDescent="0.45">
      <c r="A18" s="94"/>
      <c r="B18" s="94"/>
      <c r="C18" s="94"/>
      <c r="D18" s="94"/>
      <c r="E18" s="94"/>
      <c r="F18" s="94"/>
      <c r="G18" s="94"/>
      <c r="H18" s="94"/>
      <c r="I18" s="94"/>
      <c r="J18" s="94"/>
    </row>
    <row r="19" spans="1:10" x14ac:dyDescent="0.45">
      <c r="A19" s="94"/>
      <c r="B19" s="94"/>
      <c r="C19" s="94"/>
      <c r="D19" s="94"/>
      <c r="E19" s="94"/>
      <c r="F19" s="94"/>
      <c r="G19" s="94"/>
      <c r="H19" s="94"/>
      <c r="I19" s="94"/>
      <c r="J19" s="94"/>
    </row>
    <row r="21" spans="1:10" x14ac:dyDescent="0.45">
      <c r="A21" s="11" t="s">
        <v>29</v>
      </c>
    </row>
    <row r="22" spans="1:10" x14ac:dyDescent="0.45">
      <c r="A22" s="93"/>
      <c r="B22" s="93"/>
      <c r="C22" s="93"/>
      <c r="D22" s="93"/>
      <c r="E22" s="93"/>
      <c r="F22" s="93"/>
      <c r="G22" s="93"/>
      <c r="H22" s="93"/>
      <c r="I22" s="93"/>
      <c r="J22" s="93"/>
    </row>
    <row r="23" spans="1:10" x14ac:dyDescent="0.45">
      <c r="A23" s="93"/>
      <c r="B23" s="93"/>
      <c r="C23" s="93"/>
      <c r="D23" s="93"/>
      <c r="E23" s="93"/>
      <c r="F23" s="93"/>
      <c r="G23" s="93"/>
      <c r="H23" s="93"/>
      <c r="I23" s="93"/>
      <c r="J23" s="93"/>
    </row>
    <row r="24" spans="1:10" x14ac:dyDescent="0.45">
      <c r="A24" s="93"/>
      <c r="B24" s="93"/>
      <c r="C24" s="93"/>
      <c r="D24" s="93"/>
      <c r="E24" s="93"/>
      <c r="F24" s="93"/>
      <c r="G24" s="93"/>
      <c r="H24" s="93"/>
      <c r="I24" s="93"/>
      <c r="J24" s="93"/>
    </row>
    <row r="25" spans="1:10" x14ac:dyDescent="0.45">
      <c r="A25" s="93"/>
      <c r="B25" s="93"/>
      <c r="C25" s="93"/>
      <c r="D25" s="93"/>
      <c r="E25" s="93"/>
      <c r="F25" s="93"/>
      <c r="G25" s="93"/>
      <c r="H25" s="93"/>
      <c r="I25" s="93"/>
      <c r="J25" s="93"/>
    </row>
    <row r="26" spans="1:10" x14ac:dyDescent="0.45">
      <c r="A26" s="93"/>
      <c r="B26" s="93"/>
      <c r="C26" s="93"/>
      <c r="D26" s="93"/>
      <c r="E26" s="93"/>
      <c r="F26" s="93"/>
      <c r="G26" s="93"/>
      <c r="H26" s="93"/>
      <c r="I26" s="93"/>
      <c r="J26" s="93"/>
    </row>
    <row r="27" spans="1:10" x14ac:dyDescent="0.45">
      <c r="A27" s="93"/>
      <c r="B27" s="93"/>
      <c r="C27" s="93"/>
      <c r="D27" s="93"/>
      <c r="E27" s="93"/>
      <c r="F27" s="93"/>
      <c r="G27" s="93"/>
      <c r="H27" s="93"/>
      <c r="I27" s="93"/>
      <c r="J27" s="93"/>
    </row>
    <row r="28" spans="1:10" x14ac:dyDescent="0.45">
      <c r="A28" s="93"/>
      <c r="B28" s="93"/>
      <c r="C28" s="93"/>
      <c r="D28" s="93"/>
      <c r="E28" s="93"/>
      <c r="F28" s="93"/>
      <c r="G28" s="93"/>
      <c r="H28" s="93"/>
      <c r="I28" s="93"/>
      <c r="J28" s="93"/>
    </row>
    <row r="29" spans="1:10" x14ac:dyDescent="0.45">
      <c r="A29" s="93"/>
      <c r="B29" s="93"/>
      <c r="C29" s="93"/>
      <c r="D29" s="93"/>
      <c r="E29" s="93"/>
      <c r="F29" s="93"/>
      <c r="G29" s="93"/>
      <c r="H29" s="93"/>
      <c r="I29" s="93"/>
      <c r="J29" s="93"/>
    </row>
  </sheetData>
  <mergeCells count="3">
    <mergeCell ref="A2:J9"/>
    <mergeCell ref="A12:J19"/>
    <mergeCell ref="A22:J29"/>
  </mergeCells>
  <phoneticPr fontId="1"/>
  <pageMargins left="0.75" right="0.75" top="1" bottom="1" header="0.51111111111111107" footer="0.51111111111111107"/>
  <pageSetup paperSize="9" orientation="portrait"/>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2"/>
  <sheetViews>
    <sheetView zoomScale="80" zoomScaleNormal="80" workbookViewId="0">
      <selection activeCell="C10" sqref="C10"/>
    </sheetView>
  </sheetViews>
  <sheetFormatPr defaultRowHeight="18" x14ac:dyDescent="0.45"/>
  <cols>
    <col min="1" max="1" width="14" customWidth="1"/>
    <col min="2" max="2" width="13.19921875" customWidth="1"/>
    <col min="4" max="4" width="14.69921875" customWidth="1"/>
    <col min="6" max="6" width="14.19921875" customWidth="1"/>
    <col min="8" max="8" width="15.59765625" customWidth="1"/>
  </cols>
  <sheetData>
    <row r="1" spans="1:8" x14ac:dyDescent="0.45">
      <c r="A1" s="1" t="s">
        <v>15</v>
      </c>
      <c r="B1" s="2"/>
      <c r="C1" s="3"/>
      <c r="D1" s="4"/>
      <c r="E1" s="3"/>
      <c r="F1" s="4"/>
      <c r="G1" s="3"/>
      <c r="H1" s="4"/>
    </row>
    <row r="2" spans="1:8" x14ac:dyDescent="0.45">
      <c r="A2" s="5"/>
      <c r="B2" s="3"/>
      <c r="C2" s="3"/>
      <c r="D2" s="4"/>
      <c r="E2" s="3"/>
      <c r="F2" s="4"/>
      <c r="G2" s="3"/>
      <c r="H2" s="4"/>
    </row>
    <row r="3" spans="1:8" x14ac:dyDescent="0.45">
      <c r="A3" s="6" t="s">
        <v>16</v>
      </c>
      <c r="B3" s="6" t="s">
        <v>17</v>
      </c>
      <c r="C3" s="6" t="s">
        <v>18</v>
      </c>
      <c r="D3" s="7" t="s">
        <v>19</v>
      </c>
      <c r="E3" s="6" t="s">
        <v>20</v>
      </c>
      <c r="F3" s="7" t="s">
        <v>19</v>
      </c>
      <c r="G3" s="6" t="s">
        <v>21</v>
      </c>
      <c r="H3" s="7" t="s">
        <v>19</v>
      </c>
    </row>
    <row r="4" spans="1:8" x14ac:dyDescent="0.45">
      <c r="A4" s="8" t="s">
        <v>22</v>
      </c>
      <c r="B4" s="8" t="s">
        <v>23</v>
      </c>
      <c r="C4" s="8" t="s">
        <v>45</v>
      </c>
      <c r="D4" s="9"/>
      <c r="E4" s="8"/>
      <c r="F4" s="9"/>
      <c r="G4" s="8"/>
      <c r="H4" s="9"/>
    </row>
    <row r="5" spans="1:8" x14ac:dyDescent="0.45">
      <c r="A5" s="8" t="s">
        <v>22</v>
      </c>
      <c r="B5" s="8" t="s">
        <v>37</v>
      </c>
      <c r="C5" s="8" t="s">
        <v>43</v>
      </c>
      <c r="D5" s="9"/>
      <c r="E5" s="8"/>
      <c r="F5" s="10"/>
      <c r="G5" s="8"/>
      <c r="H5" s="10"/>
    </row>
    <row r="6" spans="1:8" x14ac:dyDescent="0.45">
      <c r="A6" s="8" t="s">
        <v>22</v>
      </c>
      <c r="B6" s="8" t="s">
        <v>37</v>
      </c>
      <c r="C6" s="8" t="s">
        <v>43</v>
      </c>
      <c r="D6" s="10"/>
      <c r="E6" s="8"/>
      <c r="F6" s="10"/>
      <c r="G6" s="8"/>
      <c r="H6" s="10"/>
    </row>
    <row r="7" spans="1:8" x14ac:dyDescent="0.45">
      <c r="A7" s="8" t="s">
        <v>22</v>
      </c>
      <c r="B7" s="8" t="s">
        <v>37</v>
      </c>
      <c r="C7" s="8" t="s">
        <v>43</v>
      </c>
      <c r="D7" s="10"/>
      <c r="E7" s="8"/>
      <c r="F7" s="10"/>
      <c r="G7" s="8"/>
      <c r="H7" s="10"/>
    </row>
    <row r="8" spans="1:8" x14ac:dyDescent="0.45">
      <c r="A8" s="8" t="s">
        <v>22</v>
      </c>
      <c r="B8" s="8" t="s">
        <v>37</v>
      </c>
      <c r="C8" s="8" t="s">
        <v>43</v>
      </c>
      <c r="D8" s="10"/>
      <c r="E8" s="8"/>
      <c r="F8" s="10"/>
      <c r="G8" s="8"/>
      <c r="H8" s="10"/>
    </row>
    <row r="9" spans="1:8" x14ac:dyDescent="0.45">
      <c r="A9" s="8" t="s">
        <v>22</v>
      </c>
      <c r="B9" s="8" t="s">
        <v>37</v>
      </c>
      <c r="C9" s="8" t="s">
        <v>49</v>
      </c>
      <c r="D9" s="10"/>
      <c r="E9" s="8"/>
      <c r="F9" s="10"/>
      <c r="G9" s="8"/>
      <c r="H9" s="10"/>
    </row>
    <row r="10" spans="1:8" x14ac:dyDescent="0.45">
      <c r="A10" s="8" t="s">
        <v>22</v>
      </c>
      <c r="B10" s="8"/>
      <c r="C10" s="8"/>
      <c r="D10" s="10"/>
      <c r="E10" s="8"/>
      <c r="F10" s="10"/>
      <c r="G10" s="8"/>
      <c r="H10" s="10"/>
    </row>
    <row r="11" spans="1:8" x14ac:dyDescent="0.45">
      <c r="A11" s="8" t="s">
        <v>22</v>
      </c>
      <c r="B11" s="8"/>
      <c r="C11" s="8"/>
      <c r="D11" s="10"/>
      <c r="E11" s="8"/>
      <c r="F11" s="10"/>
      <c r="G11" s="8"/>
      <c r="H11" s="10"/>
    </row>
    <row r="12" spans="1:8" x14ac:dyDescent="0.45">
      <c r="A12" s="5"/>
      <c r="B12" s="3"/>
      <c r="C12" s="3"/>
      <c r="D12" s="4"/>
      <c r="E12" s="3"/>
      <c r="F12" s="4"/>
      <c r="G12" s="3"/>
      <c r="H12" s="4"/>
    </row>
  </sheetData>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DF103-B409-4C66-8DE5-8253528A6E3B}">
  <dimension ref="A1"/>
  <sheetViews>
    <sheetView topLeftCell="A9" zoomScaleNormal="100" workbookViewId="0"/>
  </sheetViews>
  <sheetFormatPr defaultRowHeight="18" x14ac:dyDescent="0.45"/>
  <sheetData/>
  <phoneticPr fontId="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057B5-45D6-44AF-8B3E-72A855CBDDA9}">
  <dimension ref="A1"/>
  <sheetViews>
    <sheetView zoomScale="96" zoomScaleNormal="96" workbookViewId="0"/>
  </sheetViews>
  <sheetFormatPr defaultRowHeight="18" x14ac:dyDescent="0.45"/>
  <sheetData/>
  <phoneticPr fontId="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B2C6B-EB4D-439A-B6F2-3A05789F1205}">
  <dimension ref="A1"/>
  <sheetViews>
    <sheetView zoomScaleNormal="100" workbookViewId="0"/>
  </sheetViews>
  <sheetFormatPr defaultRowHeight="18" x14ac:dyDescent="0.45"/>
  <sheetData/>
  <phoneticPr fontId="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4F3DE-0D90-489E-A9A6-3CB2C1585098}">
  <dimension ref="A1"/>
  <sheetViews>
    <sheetView zoomScale="96" zoomScaleNormal="96" workbookViewId="0"/>
  </sheetViews>
  <sheetFormatPr defaultRowHeight="18" x14ac:dyDescent="0.45"/>
  <sheetData/>
  <phoneticPr fontId="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235AC-543F-4AC7-ADEF-6952C20CF293}">
  <dimension ref="A1"/>
  <sheetViews>
    <sheetView zoomScaleNormal="100" workbookViewId="0"/>
  </sheetViews>
  <sheetFormatPr defaultRowHeight="18" x14ac:dyDescent="0.45"/>
  <sheetData/>
  <phoneticPr fontId="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43D8B-CD15-422D-9C55-2E3196E36C08}">
  <dimension ref="A1"/>
  <sheetViews>
    <sheetView zoomScaleNormal="100" workbookViewId="0"/>
  </sheetViews>
  <sheetFormatPr defaultRowHeight="18" x14ac:dyDescent="0.45"/>
  <sheetData/>
  <phoneticPr fontId="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216DD-7F25-4D8A-AD8D-F7ECBDEF2B21}">
  <dimension ref="A1"/>
  <sheetViews>
    <sheetView zoomScaleNormal="100" workbookViewId="0"/>
  </sheetViews>
  <sheetFormatPr defaultRowHeight="18" x14ac:dyDescent="0.45"/>
  <sheetData/>
  <phoneticPr fontId="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893C3-F1AA-46D8-8FFA-9284EC59FF47}">
  <dimension ref="A1"/>
  <sheetViews>
    <sheetView zoomScaleNormal="100" workbookViewId="0"/>
  </sheetViews>
  <sheetFormatPr defaultRowHeight="18" x14ac:dyDescent="0.45"/>
  <sheetData/>
  <phoneticPr fontId="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13</vt:i4>
      </vt:variant>
    </vt:vector>
  </HeadingPairs>
  <TitlesOfParts>
    <vt:vector size="13" baseType="lpstr">
      <vt:lpstr>検証シート</vt:lpstr>
      <vt:lpstr>画像 (1)</vt:lpstr>
      <vt:lpstr>画像(2)</vt:lpstr>
      <vt:lpstr>画像 (3)</vt:lpstr>
      <vt:lpstr>画像 (4)</vt:lpstr>
      <vt:lpstr>画像 (5)</vt:lpstr>
      <vt:lpstr>画像 (6)</vt:lpstr>
      <vt:lpstr>画像 (7)</vt:lpstr>
      <vt:lpstr>画像(8)</vt:lpstr>
      <vt:lpstr>画像(9)</vt:lpstr>
      <vt:lpstr>画像(10)</vt:lpstr>
      <vt:lpstr>気づき</vt:lpstr>
      <vt:lpstr>検証終了通貨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木村壽巳</dc:creator>
  <cp:lastModifiedBy>Milkohaku Chacha</cp:lastModifiedBy>
  <dcterms:created xsi:type="dcterms:W3CDTF">2020-09-18T03:10:57Z</dcterms:created>
  <dcterms:modified xsi:type="dcterms:W3CDTF">2023-01-19T00:01:35Z</dcterms:modified>
</cp:coreProperties>
</file>