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20" windowHeight="110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<sst xmlns="http://schemas.openxmlformats.org/spreadsheetml/2006/main" count="49" uniqueCount="38">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</sst>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13" activePane="bottomRight" state="frozen"/>
      <selection pane="topRight" activeCell="B1" sqref="B1"/>
      <selection pane="bottomLeft" activeCell="A9" sqref="A9"/>
      <selection pane="bottomRight" activeCell="F21" sqref="F21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36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-3020.8709999999996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-2842.3375239000002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2757.067398183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3501.47559569241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11"/>
        <v>2862.1116660537723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3634.8818158882909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11"/>
        <v>2971.158120530421</v>
      </c>
      <c r="K16" s="45">
        <f t="shared" si="12"/>
        <v>3030.798496434184</v>
      </c>
      <c r="L16" s="46">
        <f t="shared" si="13"/>
        <v>3163.1937041848792</v>
      </c>
      <c r="M16" s="44">
        <f t="shared" si="14"/>
        <v>3773.3708130736345</v>
      </c>
      <c r="N16" s="45">
        <f t="shared" si="15"/>
        <v>4546.1977446512756</v>
      </c>
      <c r="O16" s="46">
        <f t="shared" si="16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11"/>
        <v>3084.3592449226298</v>
      </c>
      <c r="K17" s="45">
        <f t="shared" si="12"/>
        <v>3167.1844287737222</v>
      </c>
      <c r="L17" s="46">
        <f t="shared" si="13"/>
        <v>3352.9853264359722</v>
      </c>
      <c r="M17" s="44">
        <f t="shared" si="14"/>
        <v>3917.1362410517399</v>
      </c>
      <c r="N17" s="45">
        <f t="shared" si="15"/>
        <v>4750.7766431605833</v>
      </c>
      <c r="O17" s="46">
        <f t="shared" si="16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11"/>
        <v>3201.8733321541822</v>
      </c>
      <c r="K18" s="45">
        <f t="shared" si="12"/>
        <v>3309.7077280685394</v>
      </c>
      <c r="L18" s="46">
        <f t="shared" si="13"/>
        <v>3554.1644460221301</v>
      </c>
      <c r="M18" s="44">
        <f t="shared" si="14"/>
        <v>-3201.8733321541822</v>
      </c>
      <c r="N18" s="45">
        <f t="shared" si="15"/>
        <v>-3309.7077280685394</v>
      </c>
      <c r="O18" s="46">
        <f t="shared" si="16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11"/>
        <v>3105.817132189557</v>
      </c>
      <c r="K19" s="45">
        <f t="shared" si="12"/>
        <v>3210.4164962264836</v>
      </c>
      <c r="L19" s="46">
        <f t="shared" si="13"/>
        <v>3447.5395126414664</v>
      </c>
      <c r="M19" s="44">
        <f t="shared" si="14"/>
        <v>-3105.817132189557</v>
      </c>
      <c r="N19" s="45">
        <f t="shared" si="15"/>
        <v>-3210.4164962264836</v>
      </c>
      <c r="O19" s="46">
        <f t="shared" si="16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11"/>
        <v>3012.6426182238706</v>
      </c>
      <c r="K20" s="45">
        <f t="shared" si="12"/>
        <v>3114.1040013396891</v>
      </c>
      <c r="L20" s="46">
        <f t="shared" si="13"/>
        <v>3344.1133272622224</v>
      </c>
      <c r="M20" s="44">
        <f t="shared" si="14"/>
        <v>3826.056125144316</v>
      </c>
      <c r="N20" s="45">
        <f t="shared" si="15"/>
        <v>4671.1560020095339</v>
      </c>
      <c r="O20" s="46">
        <f t="shared" si="16"/>
        <v>6688.2266545244447</v>
      </c>
      <c r="P20" s="40"/>
      <c r="Q20" s="40"/>
      <c r="R20" s="40"/>
    </row>
    <row r="21" spans="1:18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>
        <f t="shared" si="11"/>
        <v>3127.4243019781998</v>
      </c>
      <c r="K21" s="45">
        <f t="shared" si="12"/>
        <v>3254.2386813999751</v>
      </c>
      <c r="L21" s="46">
        <f t="shared" si="13"/>
        <v>3544.7601268979556</v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>
      <c r="A59" s="9"/>
      <c r="B59" s="92" t="s">
        <v>5</v>
      </c>
      <c r="C59" s="93"/>
      <c r="D59" s="7">
        <f>COUNTIF(D9:D58,1.27)</f>
        <v>6</v>
      </c>
      <c r="E59" s="7">
        <f>COUNTIF(E9:E58,1.5)</f>
        <v>6</v>
      </c>
      <c r="F59" s="8">
        <f>COUNTIF(F9:F58,2)</f>
        <v>6</v>
      </c>
      <c r="G59" s="70">
        <f>M59+G8</f>
        <v>104247.47673260665</v>
      </c>
      <c r="H59" s="71">
        <f>N59+H8</f>
        <v>108474.6227133325</v>
      </c>
      <c r="I59" s="72">
        <f>O59+I8</f>
        <v>118158.67089659855</v>
      </c>
      <c r="J59" s="67" t="s">
        <v>33</v>
      </c>
      <c r="K59" s="68">
        <f>B58-B9</f>
        <v>-44847</v>
      </c>
      <c r="L59" s="69" t="s">
        <v>34</v>
      </c>
      <c r="M59" s="81">
        <f>SUM(M9:M58)</f>
        <v>4247.476732606654</v>
      </c>
      <c r="N59" s="82">
        <f>SUM(N9:N58)</f>
        <v>8474.6227133324956</v>
      </c>
      <c r="O59" s="83">
        <f>SUM(O9:O58)</f>
        <v>18158.670896598549</v>
      </c>
    </row>
    <row r="60" spans="1:15" ht="18.5" thickBot="1">
      <c r="A60" s="9"/>
      <c r="B60" s="86" t="s">
        <v>6</v>
      </c>
      <c r="C60" s="87"/>
      <c r="D60" s="7">
        <f>COUNTIF(D9:D58,-1)</f>
        <v>6</v>
      </c>
      <c r="E60" s="7">
        <f>COUNTIF(E9:E58,-1)</f>
        <v>6</v>
      </c>
      <c r="F60" s="8">
        <f>COUNTIF(F9:F58,-1)</f>
        <v>6</v>
      </c>
      <c r="G60" s="84" t="s">
        <v>32</v>
      </c>
      <c r="H60" s="85"/>
      <c r="I60" s="91"/>
      <c r="J60" s="84" t="s">
        <v>35</v>
      </c>
      <c r="K60" s="85"/>
      <c r="L60" s="91"/>
      <c r="M60" s="9"/>
      <c r="N60" s="3"/>
      <c r="O60" s="4"/>
    </row>
    <row r="61" spans="1:15" ht="18.5" thickBot="1">
      <c r="A61" s="9"/>
      <c r="B61" s="86" t="s">
        <v>37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1.0424747673260666</v>
      </c>
      <c r="H61" s="77">
        <f t="shared" ref="H61" si="21">H59/H8</f>
        <v>1.084746227133325</v>
      </c>
      <c r="I61" s="78">
        <f>I59/I8</f>
        <v>1.1815867089659855</v>
      </c>
      <c r="J61" s="65">
        <f>(G61-100%)*30/K59</f>
        <v>-2.841311614560612E-5</v>
      </c>
      <c r="K61" s="65">
        <f>(H61-100%)*30/K59</f>
        <v>-5.6690231542795524E-5</v>
      </c>
      <c r="L61" s="66">
        <f>(I61-100%)*30/K59</f>
        <v>-1.2147080672017225E-4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 t="shared" ref="D62:E62" si="22">D59/(D59+D60+D61)</f>
        <v>0.5</v>
      </c>
      <c r="E62" s="74">
        <f t="shared" si="22"/>
        <v>0.5</v>
      </c>
      <c r="F62" s="75">
        <f>F59/(F59+F60+F61)</f>
        <v>0.5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442"/>
  <sheetViews>
    <sheetView topLeftCell="A448" zoomScale="80" zoomScaleNormal="80" workbookViewId="0">
      <selection activeCell="A443" sqref="A44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B35" sqref="B35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>
      <c r="A11" s="52" t="s">
        <v>29</v>
      </c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30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2023-04-27T17:03:17Z</dcterms:modified>
</cp:coreProperties>
</file>