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MA\トレード管理シート (2)\トレード管理シート\"/>
    </mc:Choice>
  </mc:AlternateContent>
  <bookViews>
    <workbookView xWindow="-120" yWindow="-120" windowWidth="29040" windowHeight="15840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<sst xmlns="http://schemas.openxmlformats.org/spreadsheetml/2006/main" count="50" uniqueCount="39">
  <si>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</si>
  <si>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</si>
  <si>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</si>
  <si>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</si>
  <si>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</si>
  <si>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</si>
  <si>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</si>
  <si>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</si>
  <si>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</si>
  <si>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</si>
  <si>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</si>
  <si>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</si>
  <si>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</si>
  <si>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</si>
  <si>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</si>
  <si>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</si>
  <si>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</si>
  <si>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</si>
  <si>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</si>
  <si>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</si>
  <si>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</si>
  <si>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</si>
  <si>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</si>
  <si>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</si>
  <si>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</si>
  <si>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</si>
  <si>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</si>
  <si>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</si>
  <si>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</si>
  <si>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</si>
  <si>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</si>
  <si>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</si>
  <si>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</si>
  <si>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</si>
  <si>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</si>
  <si>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</si>
  <si>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</si>
  <si>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</si>
  <si>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現在の環境認識が1番であり、その環境を認識してトレードするか、しないか決める。
４H足では出現頻度が引低い。</t>
    <rPh sb="0" eb="2">
      <t>ゲンザイ</t>
    </rPh>
    <rPh sb="3" eb="5">
      <t>カンキョウ</t>
    </rPh>
    <rPh sb="5" eb="7">
      <t>ニンシキ</t>
    </rPh>
    <rPh sb="9" eb="10">
      <t>バン</t>
    </rPh>
    <rPh sb="16" eb="18">
      <t>カンキョウ</t>
    </rPh>
    <rPh sb="19" eb="21">
      <t>ニンシキ</t>
    </rPh>
    <rPh sb="35" eb="36">
      <t>キ</t>
    </rPh>
    <rPh sb="42" eb="43">
      <t>アシ</t>
    </rPh>
    <rPh sb="45" eb="47">
      <t>シュツゲン</t>
    </rPh>
    <rPh sb="47" eb="49">
      <t>ヒンド</t>
    </rPh>
    <rPh sb="50" eb="51">
      <t>ヒ</t>
    </rPh>
    <rPh sb="51" eb="52">
      <t>ヒク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</si>
</sst>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431685</xdr:colOff>
      <xdr:row>31</xdr:row>
      <xdr:rowOff>20385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5060" cy="555679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12017</xdr:colOff>
      <xdr:row>31</xdr:row>
      <xdr:rowOff>1322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0" y="0"/>
          <a:ext cx="3726767" cy="553772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21</xdr:col>
      <xdr:colOff>202645</xdr:colOff>
      <xdr:row>31</xdr:row>
      <xdr:rowOff>58511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96375" y="0"/>
          <a:ext cx="3917395" cy="55949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7</xdr:col>
      <xdr:colOff>526998</xdr:colOff>
      <xdr:row>63</xdr:row>
      <xdr:rowOff>39448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715000"/>
          <a:ext cx="4670373" cy="557585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288427</xdr:colOff>
      <xdr:row>67</xdr:row>
      <xdr:rowOff>39448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00" y="6429375"/>
          <a:ext cx="4003177" cy="557585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20</xdr:col>
      <xdr:colOff>345201</xdr:colOff>
      <xdr:row>67</xdr:row>
      <xdr:rowOff>77573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096375" y="6429375"/>
          <a:ext cx="3440826" cy="56139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7</xdr:col>
      <xdr:colOff>479342</xdr:colOff>
      <xdr:row>100</xdr:row>
      <xdr:rowOff>58511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2322969"/>
          <a:ext cx="4622717" cy="559491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13</xdr:col>
      <xdr:colOff>335670</xdr:colOff>
      <xdr:row>100</xdr:row>
      <xdr:rowOff>87105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62500" y="12322969"/>
          <a:ext cx="3431295" cy="562351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19</xdr:col>
      <xdr:colOff>507234</xdr:colOff>
      <xdr:row>100</xdr:row>
      <xdr:rowOff>58511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477250" y="12322969"/>
          <a:ext cx="3602859" cy="55949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7</xdr:col>
      <xdr:colOff>212463</xdr:colOff>
      <xdr:row>133</xdr:row>
      <xdr:rowOff>96636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8216563"/>
          <a:ext cx="4355838" cy="563304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14</xdr:col>
      <xdr:colOff>459992</xdr:colOff>
      <xdr:row>133</xdr:row>
      <xdr:rowOff>77573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00" y="18216563"/>
          <a:ext cx="4174742" cy="561397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22</xdr:col>
      <xdr:colOff>174465</xdr:colOff>
      <xdr:row>133</xdr:row>
      <xdr:rowOff>39448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096375" y="18216563"/>
          <a:ext cx="4508340" cy="5575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I21" sqref="I21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24</v>
      </c>
    </row>
    <row r="3" spans="1:18" x14ac:dyDescent="0.4">
      <c r="A3" s="1" t="s">
        <v>11</v>
      </c>
      <c r="C3" s="29">
        <v>100000</v>
      </c>
    </row>
    <row r="4" spans="1:18" x14ac:dyDescent="0.4">
      <c r="A4" s="1" t="s">
        <v>12</v>
      </c>
      <c r="C4" s="29" t="s">
        <v>14</v>
      </c>
    </row>
    <row r="5" spans="1:18" ht="19.5" thickBot="1" x14ac:dyDescent="0.45">
      <c r="A5" s="1" t="s">
        <v>13</v>
      </c>
      <c r="C5" s="29" t="s">
        <v>36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27</v>
      </c>
      <c r="E6" s="25"/>
      <c r="F6" s="26"/>
      <c r="G6" s="84" t="s">
        <v>3</v>
      </c>
      <c r="H6" s="85"/>
      <c r="I6" s="91"/>
      <c r="J6" s="84" t="s">
        <v>25</v>
      </c>
      <c r="K6" s="85"/>
      <c r="L6" s="91"/>
      <c r="M6" s="84" t="s">
        <v>26</v>
      </c>
      <c r="N6" s="85"/>
      <c r="O6" s="91"/>
    </row>
    <row r="7" spans="1:18" ht="19.5" thickBot="1" x14ac:dyDescent="0.45">
      <c r="A7" s="27"/>
      <c r="B7" s="27" t="s">
        <v>2</v>
      </c>
      <c r="C7" s="64" t="s">
        <v>31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25</v>
      </c>
      <c r="K8" s="89"/>
      <c r="L8" s="90"/>
      <c r="M8" s="88"/>
      <c r="N8" s="89"/>
      <c r="O8" s="90"/>
    </row>
    <row r="9" spans="1:18" x14ac:dyDescent="0.4">
      <c r="A9" s="9">
        <v>1</v>
      </c>
      <c r="B9" s="23">
        <v>44603</v>
      </c>
      <c r="C9" s="50">
        <v>2</v>
      </c>
      <c r="D9" s="54">
        <v>1.13283</v>
      </c>
      <c r="E9" s="55">
        <v>1.1319300000000001</v>
      </c>
      <c r="F9" s="56">
        <v>1.1299699999999999</v>
      </c>
      <c r="G9" s="22">
        <f>IF(D9="","",G8+M9)</f>
        <v>103398.49</v>
      </c>
      <c r="H9" s="22">
        <f t="shared" ref="H9" si="0">IF(E9="","",H8+N9)</f>
        <v>103395.79</v>
      </c>
      <c r="I9" s="22">
        <f t="shared" ref="I9" si="1">IF(F9="","",I8+O9)</f>
        <v>103389.91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3398.4900000000002</v>
      </c>
      <c r="N9" s="42">
        <f>IF(E9="","",K9*E9)</f>
        <v>3395.7900000000004</v>
      </c>
      <c r="O9" s="43">
        <f>IF(F9="","",L9*F9)</f>
        <v>3389.91</v>
      </c>
      <c r="P9" s="40"/>
      <c r="Q9" s="40"/>
      <c r="R9" s="40"/>
    </row>
    <row r="10" spans="1:18" x14ac:dyDescent="0.4">
      <c r="A10" s="9">
        <v>2</v>
      </c>
      <c r="B10" s="5">
        <v>44621</v>
      </c>
      <c r="C10" s="47">
        <v>2</v>
      </c>
      <c r="D10" s="57">
        <v>1.1131500000000001</v>
      </c>
      <c r="E10" s="58">
        <v>1.1121300000000001</v>
      </c>
      <c r="F10" s="59">
        <v>1.10991</v>
      </c>
      <c r="G10" s="22">
        <f t="shared" ref="G10:G42" si="2">IF(D10="","",G9+M10)</f>
        <v>106851.43087430501</v>
      </c>
      <c r="H10" s="22">
        <f t="shared" ref="H10:H42" si="3">IF(E10="","",H9+N10)</f>
        <v>106845.476797981</v>
      </c>
      <c r="I10" s="22">
        <f t="shared" ref="I10:I42" si="4">IF(F10="","",I9+O10)</f>
        <v>106832.51485024301</v>
      </c>
      <c r="J10" s="44">
        <f t="shared" ref="J10:J12" si="5">IF(G9="","",G9*0.03)</f>
        <v>3101.9547000000002</v>
      </c>
      <c r="K10" s="45">
        <f t="shared" ref="K10:K12" si="6">IF(H9="","",H9*0.03)</f>
        <v>3101.8736999999996</v>
      </c>
      <c r="L10" s="46">
        <f t="shared" ref="L10:L12" si="7">IF(I9="","",I9*0.03)</f>
        <v>3101.6972999999998</v>
      </c>
      <c r="M10" s="44">
        <f t="shared" ref="M10:M12" si="8">IF(D10="","",J10*D10)</f>
        <v>3452.9408743050003</v>
      </c>
      <c r="N10" s="45">
        <f t="shared" ref="N10:N12" si="9">IF(E10="","",K10*E10)</f>
        <v>3449.6867979809999</v>
      </c>
      <c r="O10" s="46">
        <f t="shared" ref="O10:O12" si="10">IF(F10="","",L10*F10)</f>
        <v>3442.6048502429994</v>
      </c>
      <c r="P10" s="40"/>
      <c r="Q10" s="40"/>
      <c r="R10" s="40"/>
    </row>
    <row r="11" spans="1:18" x14ac:dyDescent="0.4">
      <c r="A11" s="9">
        <v>3</v>
      </c>
      <c r="B11" s="5">
        <v>44649</v>
      </c>
      <c r="C11" s="47">
        <v>2</v>
      </c>
      <c r="D11" s="57">
        <v>0</v>
      </c>
      <c r="E11" s="58">
        <v>0</v>
      </c>
      <c r="F11" s="80">
        <v>0</v>
      </c>
      <c r="G11" s="22">
        <f t="shared" si="2"/>
        <v>106851.43087430501</v>
      </c>
      <c r="H11" s="22">
        <f t="shared" si="3"/>
        <v>106845.476797981</v>
      </c>
      <c r="I11" s="22">
        <f t="shared" si="4"/>
        <v>106832.51485024301</v>
      </c>
      <c r="J11" s="44">
        <f t="shared" si="5"/>
        <v>3205.54292622915</v>
      </c>
      <c r="K11" s="45">
        <f t="shared" si="6"/>
        <v>3205.3643039394296</v>
      </c>
      <c r="L11" s="46">
        <f t="shared" si="7"/>
        <v>3204.9754455072903</v>
      </c>
      <c r="M11" s="44">
        <f t="shared" si="8"/>
        <v>0</v>
      </c>
      <c r="N11" s="45">
        <f t="shared" si="9"/>
        <v>0</v>
      </c>
      <c r="O11" s="46">
        <f t="shared" si="10"/>
        <v>0</v>
      </c>
      <c r="P11" s="40"/>
      <c r="Q11" s="40"/>
      <c r="R11" s="40"/>
    </row>
    <row r="12" spans="1:18" x14ac:dyDescent="0.4">
      <c r="A12" s="9">
        <v>4</v>
      </c>
      <c r="B12" s="5">
        <v>44692</v>
      </c>
      <c r="C12" s="47">
        <v>2</v>
      </c>
      <c r="D12" s="57">
        <v>1.04417</v>
      </c>
      <c r="E12" s="58">
        <v>1.04281</v>
      </c>
      <c r="F12" s="59">
        <v>1.0398400000000001</v>
      </c>
      <c r="G12" s="22">
        <f t="shared" si="2"/>
        <v>110198.56263158569</v>
      </c>
      <c r="H12" s="22">
        <f t="shared" si="3"/>
        <v>110188.06274777207</v>
      </c>
      <c r="I12" s="22">
        <f t="shared" si="4"/>
        <v>110165.17651749931</v>
      </c>
      <c r="J12" s="44">
        <f t="shared" si="5"/>
        <v>3205.54292622915</v>
      </c>
      <c r="K12" s="45">
        <f t="shared" si="6"/>
        <v>3205.3643039394296</v>
      </c>
      <c r="L12" s="46">
        <f t="shared" si="7"/>
        <v>3204.9754455072903</v>
      </c>
      <c r="M12" s="44">
        <f t="shared" si="8"/>
        <v>3347.1317572806915</v>
      </c>
      <c r="N12" s="45">
        <f t="shared" si="9"/>
        <v>3342.5859497910765</v>
      </c>
      <c r="O12" s="46">
        <f t="shared" si="10"/>
        <v>3332.6616672563009</v>
      </c>
      <c r="P12" s="40"/>
      <c r="Q12" s="40"/>
      <c r="R12" s="40"/>
    </row>
    <row r="13" spans="1:18" x14ac:dyDescent="0.4">
      <c r="A13" s="9">
        <v>5</v>
      </c>
      <c r="B13" s="5">
        <v>44713</v>
      </c>
      <c r="C13" s="47">
        <v>2</v>
      </c>
      <c r="D13" s="57">
        <v>1.0661400000000001</v>
      </c>
      <c r="E13" s="58">
        <v>1.0653600000000001</v>
      </c>
      <c r="F13" s="80">
        <v>1.06636</v>
      </c>
      <c r="G13" s="22">
        <f t="shared" si="2"/>
        <v>113723.17549850685</v>
      </c>
      <c r="H13" s="22">
        <f t="shared" si="3"/>
        <v>113709.76138364106</v>
      </c>
      <c r="I13" s="22">
        <f t="shared" si="4"/>
        <v>113689.44864643532</v>
      </c>
      <c r="J13" s="44">
        <f t="shared" ref="J13:J58" si="11">IF(G12="","",G12*0.03)</f>
        <v>3305.9568789475707</v>
      </c>
      <c r="K13" s="45">
        <f t="shared" ref="K13:K58" si="12">IF(H12="","",H12*0.03)</f>
        <v>3305.6418824331618</v>
      </c>
      <c r="L13" s="46">
        <f t="shared" ref="L13:L58" si="13">IF(I12="","",I12*0.03)</f>
        <v>3304.9552955249792</v>
      </c>
      <c r="M13" s="44">
        <f t="shared" ref="M13:M58" si="14">IF(D13="","",J13*D13)</f>
        <v>3524.6128669211635</v>
      </c>
      <c r="N13" s="45">
        <f t="shared" ref="N13:N58" si="15">IF(E13="","",K13*E13)</f>
        <v>3521.6986358689933</v>
      </c>
      <c r="O13" s="46">
        <f t="shared" ref="O13:O58" si="16">IF(F13="","",L13*F13)</f>
        <v>3524.2721289360165</v>
      </c>
      <c r="P13" s="40"/>
      <c r="Q13" s="40"/>
      <c r="R13" s="40"/>
    </row>
    <row r="14" spans="1:18" x14ac:dyDescent="0.4">
      <c r="A14" s="9">
        <v>6</v>
      </c>
      <c r="B14" s="5">
        <v>44719</v>
      </c>
      <c r="C14" s="47">
        <v>2</v>
      </c>
      <c r="D14" s="57">
        <v>-1</v>
      </c>
      <c r="E14" s="58">
        <v>-1</v>
      </c>
      <c r="F14" s="59">
        <v>-1</v>
      </c>
      <c r="G14" s="22">
        <f t="shared" si="2"/>
        <v>110311.48023355164</v>
      </c>
      <c r="H14" s="22">
        <f t="shared" si="3"/>
        <v>110298.46854213183</v>
      </c>
      <c r="I14" s="22">
        <f t="shared" si="4"/>
        <v>110278.76518704227</v>
      </c>
      <c r="J14" s="44">
        <f t="shared" si="11"/>
        <v>3411.6952649552054</v>
      </c>
      <c r="K14" s="45">
        <f t="shared" si="12"/>
        <v>3411.2928415092315</v>
      </c>
      <c r="L14" s="46">
        <f t="shared" si="13"/>
        <v>3410.6834593930598</v>
      </c>
      <c r="M14" s="44">
        <f t="shared" si="14"/>
        <v>-3411.6952649552054</v>
      </c>
      <c r="N14" s="45">
        <f t="shared" si="15"/>
        <v>-3411.2928415092315</v>
      </c>
      <c r="O14" s="46">
        <f t="shared" si="16"/>
        <v>-3410.6834593930598</v>
      </c>
      <c r="P14" s="40"/>
      <c r="Q14" s="40"/>
      <c r="R14" s="40"/>
    </row>
    <row r="15" spans="1:18" x14ac:dyDescent="0.4">
      <c r="A15" s="9">
        <v>7</v>
      </c>
      <c r="B15" s="5">
        <v>44755</v>
      </c>
      <c r="C15" s="47">
        <v>2</v>
      </c>
      <c r="D15" s="57">
        <v>0</v>
      </c>
      <c r="E15" s="58">
        <v>0</v>
      </c>
      <c r="F15" s="59">
        <v>0</v>
      </c>
      <c r="G15" s="22">
        <f t="shared" si="2"/>
        <v>110311.48023355164</v>
      </c>
      <c r="H15" s="22">
        <f t="shared" si="3"/>
        <v>110298.46854213183</v>
      </c>
      <c r="I15" s="22">
        <f t="shared" si="4"/>
        <v>110278.76518704227</v>
      </c>
      <c r="J15" s="44">
        <f t="shared" si="11"/>
        <v>3309.3444070065493</v>
      </c>
      <c r="K15" s="45">
        <f t="shared" si="12"/>
        <v>3308.9540562639545</v>
      </c>
      <c r="L15" s="46">
        <f t="shared" si="13"/>
        <v>3308.3629556112678</v>
      </c>
      <c r="M15" s="44">
        <f t="shared" si="14"/>
        <v>0</v>
      </c>
      <c r="N15" s="45">
        <f t="shared" si="15"/>
        <v>0</v>
      </c>
      <c r="O15" s="46">
        <f t="shared" si="16"/>
        <v>0</v>
      </c>
      <c r="P15" s="40"/>
      <c r="Q15" s="40"/>
      <c r="R15" s="40"/>
    </row>
    <row r="16" spans="1:18" x14ac:dyDescent="0.4">
      <c r="A16" s="9">
        <v>8</v>
      </c>
      <c r="B16" s="5">
        <v>44757</v>
      </c>
      <c r="C16" s="47">
        <v>1</v>
      </c>
      <c r="D16" s="57">
        <v>1.01675</v>
      </c>
      <c r="E16" s="58">
        <v>1.0180400000000001</v>
      </c>
      <c r="F16" s="59">
        <v>1.0208600000000001</v>
      </c>
      <c r="G16" s="22">
        <f t="shared" si="2"/>
        <v>113676.25615937555</v>
      </c>
      <c r="H16" s="22">
        <f t="shared" si="3"/>
        <v>113667.11612957079</v>
      </c>
      <c r="I16" s="22">
        <f t="shared" si="4"/>
        <v>113656.14059390759</v>
      </c>
      <c r="J16" s="44">
        <f t="shared" si="11"/>
        <v>3309.3444070065493</v>
      </c>
      <c r="K16" s="45">
        <f t="shared" si="12"/>
        <v>3308.9540562639545</v>
      </c>
      <c r="L16" s="46">
        <f t="shared" si="13"/>
        <v>3308.3629556112678</v>
      </c>
      <c r="M16" s="44">
        <f t="shared" si="14"/>
        <v>3364.7759258239093</v>
      </c>
      <c r="N16" s="45">
        <f t="shared" si="15"/>
        <v>3368.6475874389566</v>
      </c>
      <c r="O16" s="46">
        <f t="shared" si="16"/>
        <v>3377.3754068653193</v>
      </c>
      <c r="P16" s="40"/>
      <c r="Q16" s="40"/>
      <c r="R16" s="40"/>
    </row>
    <row r="17" spans="1:18" x14ac:dyDescent="0.4">
      <c r="A17" s="9">
        <v>9</v>
      </c>
      <c r="B17" s="5">
        <v>44790</v>
      </c>
      <c r="C17" s="47">
        <v>2</v>
      </c>
      <c r="D17" s="57">
        <v>0</v>
      </c>
      <c r="E17" s="58">
        <v>0</v>
      </c>
      <c r="F17" s="59">
        <v>0</v>
      </c>
      <c r="G17" s="22">
        <f t="shared" si="2"/>
        <v>113676.25615937555</v>
      </c>
      <c r="H17" s="22">
        <f t="shared" si="3"/>
        <v>113667.11612957079</v>
      </c>
      <c r="I17" s="22">
        <f t="shared" si="4"/>
        <v>113656.14059390759</v>
      </c>
      <c r="J17" s="44">
        <f t="shared" si="11"/>
        <v>3410.2876847812663</v>
      </c>
      <c r="K17" s="45">
        <f t="shared" si="12"/>
        <v>3410.0134838871236</v>
      </c>
      <c r="L17" s="46">
        <f t="shared" si="13"/>
        <v>3409.6842178172278</v>
      </c>
      <c r="M17" s="44">
        <f t="shared" si="14"/>
        <v>0</v>
      </c>
      <c r="N17" s="45">
        <f t="shared" si="15"/>
        <v>0</v>
      </c>
      <c r="O17" s="46">
        <f t="shared" si="16"/>
        <v>0</v>
      </c>
      <c r="P17" s="40"/>
      <c r="Q17" s="40"/>
      <c r="R17" s="40"/>
    </row>
    <row r="18" spans="1:18" x14ac:dyDescent="0.4">
      <c r="A18" s="9">
        <v>10</v>
      </c>
      <c r="B18" s="5">
        <v>44820</v>
      </c>
      <c r="C18" s="47">
        <v>1</v>
      </c>
      <c r="D18" s="57">
        <v>-1</v>
      </c>
      <c r="E18" s="58">
        <v>-1</v>
      </c>
      <c r="F18" s="59">
        <v>-1</v>
      </c>
      <c r="G18" s="22">
        <f t="shared" si="2"/>
        <v>110265.96847459428</v>
      </c>
      <c r="H18" s="22">
        <f t="shared" si="3"/>
        <v>110257.10264568366</v>
      </c>
      <c r="I18" s="22">
        <f t="shared" si="4"/>
        <v>110246.45637609037</v>
      </c>
      <c r="J18" s="44">
        <f t="shared" si="11"/>
        <v>3410.2876847812663</v>
      </c>
      <c r="K18" s="45">
        <f t="shared" si="12"/>
        <v>3410.0134838871236</v>
      </c>
      <c r="L18" s="46">
        <f t="shared" si="13"/>
        <v>3409.6842178172278</v>
      </c>
      <c r="M18" s="44">
        <f t="shared" si="14"/>
        <v>-3410.2876847812663</v>
      </c>
      <c r="N18" s="45">
        <f t="shared" si="15"/>
        <v>-3410.0134838871236</v>
      </c>
      <c r="O18" s="46">
        <f t="shared" si="16"/>
        <v>-3409.6842178172278</v>
      </c>
      <c r="P18" s="40"/>
      <c r="Q18" s="40"/>
      <c r="R18" s="40"/>
    </row>
    <row r="19" spans="1:18" x14ac:dyDescent="0.4">
      <c r="A19" s="9">
        <v>11</v>
      </c>
      <c r="B19" s="5">
        <v>44824</v>
      </c>
      <c r="C19" s="47">
        <v>2</v>
      </c>
      <c r="D19" s="57">
        <v>0.99034</v>
      </c>
      <c r="E19" s="58">
        <v>0.98926999999999998</v>
      </c>
      <c r="F19" s="59">
        <v>0.9728</v>
      </c>
      <c r="G19" s="22">
        <f t="shared" si="2"/>
        <v>113541.99245116817</v>
      </c>
      <c r="H19" s="22">
        <f t="shared" si="3"/>
        <v>113529.32396371252</v>
      </c>
      <c r="I19" s="22">
        <f t="shared" si="4"/>
        <v>113463.88895897019</v>
      </c>
      <c r="J19" s="44">
        <f t="shared" si="11"/>
        <v>3307.9790542378282</v>
      </c>
      <c r="K19" s="45">
        <f t="shared" si="12"/>
        <v>3307.7130793705096</v>
      </c>
      <c r="L19" s="46">
        <f t="shared" si="13"/>
        <v>3307.3936912827107</v>
      </c>
      <c r="M19" s="44">
        <f t="shared" si="14"/>
        <v>3276.0239765738906</v>
      </c>
      <c r="N19" s="45">
        <f t="shared" si="15"/>
        <v>3272.2213180288641</v>
      </c>
      <c r="O19" s="46">
        <f t="shared" si="16"/>
        <v>3217.432582879821</v>
      </c>
      <c r="P19" s="40"/>
      <c r="Q19" s="40"/>
      <c r="R19" s="40"/>
    </row>
    <row r="20" spans="1:18" x14ac:dyDescent="0.4">
      <c r="A20" s="9">
        <v>12</v>
      </c>
      <c r="B20" s="5">
        <v>44831</v>
      </c>
      <c r="C20" s="47">
        <v>2</v>
      </c>
      <c r="D20" s="57">
        <v>0.95562000000000002</v>
      </c>
      <c r="E20" s="58">
        <v>0.95447000000000004</v>
      </c>
      <c r="F20" s="59">
        <v>0.95196000000000003</v>
      </c>
      <c r="G20" s="22">
        <f t="shared" si="2"/>
        <v>116797.08241595373</v>
      </c>
      <c r="H20" s="22">
        <f t="shared" si="3"/>
        <v>116780.13397902186</v>
      </c>
      <c r="I20" s="22">
        <f t="shared" si="4"/>
        <v>116704.28147097162</v>
      </c>
      <c r="J20" s="44">
        <f t="shared" si="11"/>
        <v>3406.259773535045</v>
      </c>
      <c r="K20" s="45">
        <f t="shared" si="12"/>
        <v>3405.8797189113757</v>
      </c>
      <c r="L20" s="46">
        <f t="shared" si="13"/>
        <v>3403.9166687691054</v>
      </c>
      <c r="M20" s="44">
        <f t="shared" si="14"/>
        <v>3255.0899647855599</v>
      </c>
      <c r="N20" s="45">
        <f t="shared" si="15"/>
        <v>3250.810015309341</v>
      </c>
      <c r="O20" s="46">
        <f t="shared" si="16"/>
        <v>3240.3925120014378</v>
      </c>
      <c r="P20" s="40"/>
      <c r="Q20" s="40"/>
      <c r="R20" s="40"/>
    </row>
    <row r="21" spans="1:18" x14ac:dyDescent="0.4">
      <c r="A21" s="9">
        <v>13</v>
      </c>
      <c r="B21" s="5">
        <v>44838</v>
      </c>
      <c r="C21" s="47">
        <v>1</v>
      </c>
      <c r="D21" s="57">
        <v>0.98938999999999999</v>
      </c>
      <c r="E21" s="58">
        <v>0.99029</v>
      </c>
      <c r="F21" s="59">
        <v>0.99224999999999997</v>
      </c>
      <c r="G21" s="22">
        <f t="shared" si="2"/>
        <v>120263.81837709935</v>
      </c>
      <c r="H21" s="22">
        <f t="shared" si="3"/>
        <v>120249.51994536443</v>
      </c>
      <c r="I21" s="22">
        <f t="shared" si="4"/>
        <v>120178.27616965877</v>
      </c>
      <c r="J21" s="44">
        <f t="shared" si="11"/>
        <v>3503.9124724786116</v>
      </c>
      <c r="K21" s="45">
        <f t="shared" si="12"/>
        <v>3503.4040193706555</v>
      </c>
      <c r="L21" s="46">
        <f t="shared" si="13"/>
        <v>3501.1284441291486</v>
      </c>
      <c r="M21" s="44">
        <f t="shared" si="14"/>
        <v>3466.7359611456136</v>
      </c>
      <c r="N21" s="45">
        <f t="shared" si="15"/>
        <v>3469.3859663425665</v>
      </c>
      <c r="O21" s="46">
        <f t="shared" si="16"/>
        <v>3473.9946986871478</v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>
        <f t="shared" si="11"/>
        <v>3607.9145513129802</v>
      </c>
      <c r="K22" s="45">
        <f t="shared" si="12"/>
        <v>3607.4855983609327</v>
      </c>
      <c r="L22" s="46">
        <f t="shared" si="13"/>
        <v>3605.3482850897631</v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2" t="s">
        <v>5</v>
      </c>
      <c r="C59" s="93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70">
        <f>M59+G8</f>
        <v>120263.81837709935</v>
      </c>
      <c r="H59" s="71">
        <f>N59+H8</f>
        <v>120249.51994536445</v>
      </c>
      <c r="I59" s="72">
        <f>O59+I8</f>
        <v>120178.27616965875</v>
      </c>
      <c r="J59" s="67" t="s">
        <v>33</v>
      </c>
      <c r="K59" s="68">
        <f>B58-B9</f>
        <v>-44603</v>
      </c>
      <c r="L59" s="69" t="s">
        <v>34</v>
      </c>
      <c r="M59" s="81">
        <f>SUM(M9:M58)</f>
        <v>20263.818377099353</v>
      </c>
      <c r="N59" s="82">
        <f>SUM(N9:N58)</f>
        <v>20249.519945364445</v>
      </c>
      <c r="O59" s="83">
        <f>SUM(O9:O58)</f>
        <v>20178.276169658755</v>
      </c>
    </row>
    <row r="60" spans="1:15" ht="19.5" thickBot="1" x14ac:dyDescent="0.45">
      <c r="A60" s="9"/>
      <c r="B60" s="86" t="s">
        <v>6</v>
      </c>
      <c r="C60" s="87"/>
      <c r="D60" s="7">
        <f>COUNTIF(D9:D58,-1)</f>
        <v>2</v>
      </c>
      <c r="E60" s="7">
        <f>COUNTIF(E9:E58,-1)</f>
        <v>2</v>
      </c>
      <c r="F60" s="8">
        <f>COUNTIF(F9:F58,-1)</f>
        <v>2</v>
      </c>
      <c r="G60" s="84" t="s">
        <v>32</v>
      </c>
      <c r="H60" s="85"/>
      <c r="I60" s="91"/>
      <c r="J60" s="84" t="s">
        <v>35</v>
      </c>
      <c r="K60" s="85"/>
      <c r="L60" s="91"/>
      <c r="M60" s="9"/>
      <c r="N60" s="3"/>
      <c r="O60" s="4"/>
    </row>
    <row r="61" spans="1:15" ht="19.5" thickBot="1" x14ac:dyDescent="0.45">
      <c r="A61" s="9"/>
      <c r="B61" s="86" t="s">
        <v>37</v>
      </c>
      <c r="C61" s="87"/>
      <c r="D61" s="7">
        <f>COUNTIF(D9:D58,0)</f>
        <v>3</v>
      </c>
      <c r="E61" s="7">
        <f>COUNTIF(E9:E58,0)</f>
        <v>3</v>
      </c>
      <c r="F61" s="7">
        <f>COUNTIF(F9:F58,0)</f>
        <v>3</v>
      </c>
      <c r="G61" s="76">
        <f>G59/G8</f>
        <v>1.2026381837709934</v>
      </c>
      <c r="H61" s="77">
        <f t="shared" ref="H61" si="21">H59/H8</f>
        <v>1.2024951994536444</v>
      </c>
      <c r="I61" s="78">
        <f>I59/I8</f>
        <v>1.2017827616965875</v>
      </c>
      <c r="J61" s="65">
        <f>(G61-100%)*30/K59</f>
        <v>-1.3629454326233217E-4</v>
      </c>
      <c r="K61" s="65">
        <f>(H61-100%)*30/K59</f>
        <v>-1.3619837193931642E-4</v>
      </c>
      <c r="L61" s="66">
        <f>(I61-100%)*30/K59</f>
        <v>-1.3571918594932237E-4</v>
      </c>
      <c r="M61" s="10"/>
      <c r="N61" s="2"/>
      <c r="O61" s="11"/>
    </row>
    <row r="62" spans="1:15" ht="19.5" thickBot="1" x14ac:dyDescent="0.45">
      <c r="A62" s="3"/>
      <c r="B62" s="84" t="s">
        <v>4</v>
      </c>
      <c r="C62" s="85"/>
      <c r="D62" s="79">
        <f t="shared" ref="D62:E62" si="22">D59/(D59+D60+D61)</f>
        <v>0</v>
      </c>
      <c r="E62" s="74">
        <f t="shared" si="22"/>
        <v>0</v>
      </c>
      <c r="F62" s="75">
        <f>F59/(F59+F60+F61)</f>
        <v>0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8" zoomScale="80" zoomScaleNormal="80" workbookViewId="0">
      <selection activeCell="P103" sqref="P103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SheetLayoutView="100" workbookViewId="0">
      <selection activeCell="A2" sqref="A2:J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28</v>
      </c>
    </row>
    <row r="2" spans="1:10" x14ac:dyDescent="0.4">
      <c r="A2" s="94" t="s">
        <v>38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">
      <c r="A11" s="52" t="s">
        <v>29</v>
      </c>
    </row>
    <row r="12" spans="1:10" x14ac:dyDescent="0.4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">
      <c r="A21" s="52" t="s">
        <v>30</v>
      </c>
    </row>
    <row r="22" spans="1:10" x14ac:dyDescent="0.4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15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x14ac:dyDescent="0.4">
      <c r="A4" s="37" t="s">
        <v>22</v>
      </c>
      <c r="B4" s="37" t="s">
        <v>23</v>
      </c>
      <c r="C4" s="37"/>
      <c r="D4" s="38"/>
      <c r="E4" s="37"/>
      <c r="F4" s="38"/>
      <c r="G4" s="37"/>
      <c r="H4" s="38"/>
    </row>
    <row r="5" spans="1:8" x14ac:dyDescent="0.4">
      <c r="A5" s="37" t="s">
        <v>22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22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22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22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22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2023-04-07T06:18:36Z</dcterms:modified>
</cp:coreProperties>
</file>