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 activeTab="1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<sst xmlns="http://schemas.openxmlformats.org/spreadsheetml/2006/main" count="51" uniqueCount="40">
  <si>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</si>
  <si>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</si>
  <si>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</si>
  <si>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</si>
  <si>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</si>
  <si>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</si>
  <si>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</si>
  <si>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</si>
  <si>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</si>
  <si>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</si>
  <si>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</si>
  <si>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</si>
  <si>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</si>
  <si>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</si>
  <si>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</si>
  <si>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</si>
  <si>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</si>
  <si>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</si>
  <si>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</si>
  <si>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</si>
  <si>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</si>
  <si>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</si>
  <si>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</si>
  <si>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</si>
  <si>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</si>
  <si>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</si>
  <si>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</si>
  <si>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</si>
  <si>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</si>
  <si>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</si>
  <si>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</si>
  <si>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</si>
  <si>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</si>
  <si>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</si>
  <si>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</si>
  <si>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</si>
  <si>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</si>
  <si>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</si>
  <si>
    <t>MAが下向きで売りの条件にあったPBだと思ったが逆行しました。ヒゲの長さは実体の3倍無いと確率は低くなるでしょうか？</t>
    <rPh sb="3" eb="5">
      <t>シタム</t>
    </rPh>
    <rPh sb="7" eb="8">
      <t>ウ</t>
    </rPh>
    <rPh sb="10" eb="12">
      <t>ジョウケン</t>
    </rPh>
    <rPh sb="20" eb="21">
      <t>オモ</t>
    </rPh>
    <rPh sb="24" eb="26">
      <t>ギャッコウ</t>
    </rPh>
    <rPh sb="34" eb="35">
      <t>ナガ</t>
    </rPh>
    <rPh sb="37" eb="39">
      <t>ジッタイ</t>
    </rPh>
    <rPh sb="41" eb="42">
      <t>バイ</t>
    </rPh>
    <rPh sb="42" eb="43">
      <t>ナ</t>
    </rPh>
    <rPh sb="45" eb="47">
      <t>カクリツ</t>
    </rPh>
    <rPh sb="48" eb="49">
      <t>ヒク</t>
    </rPh>
    <phoneticPr fontId="1"/>
  </si>
  <si>
    <t>検証シートのどこにカーソルを合わせれば画像と気ずきがでますでしょうか？例えば１０番目にカーソル合わせたら画像も気ずきも１０がだせれますか？使い方が不明です。</t>
    <rPh sb="0" eb="2">
      <t>ケンショウ</t>
    </rPh>
    <rPh sb="14" eb="15">
      <t>ア</t>
    </rPh>
    <rPh sb="19" eb="21">
      <t>ガゾウ</t>
    </rPh>
    <rPh sb="22" eb="23">
      <t>キ</t>
    </rPh>
    <rPh sb="35" eb="36">
      <t>タト</t>
    </rPh>
    <rPh sb="40" eb="41">
      <t>バン</t>
    </rPh>
    <rPh sb="41" eb="42">
      <t>メ</t>
    </rPh>
    <rPh sb="47" eb="48">
      <t>ア</t>
    </rPh>
    <rPh sb="52" eb="54">
      <t>ガゾウ</t>
    </rPh>
    <rPh sb="55" eb="56">
      <t>キ</t>
    </rPh>
    <rPh sb="69" eb="70">
      <t>ツカ</t>
    </rPh>
    <rPh sb="71" eb="72">
      <t>カタ</t>
    </rPh>
    <rPh sb="73" eb="75">
      <t>フメイ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</si>
</sst>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71437</xdr:colOff>
      <xdr:row>320</xdr:row>
      <xdr:rowOff>127000</xdr:rowOff>
    </xdr:from>
    <xdr:to>
      <xdr:col>20</xdr:col>
      <xdr:colOff>122237</xdr:colOff>
      <xdr:row>359</xdr:row>
      <xdr:rowOff>53975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1437" y="56007000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402</xdr:row>
      <xdr:rowOff>0</xdr:rowOff>
    </xdr:from>
    <xdr:to>
      <xdr:col>20</xdr:col>
      <xdr:colOff>50800</xdr:colOff>
      <xdr:row>440</xdr:row>
      <xdr:rowOff>101600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7147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20</xdr:col>
      <xdr:colOff>50800</xdr:colOff>
      <xdr:row>480</xdr:row>
      <xdr:rowOff>101600</xdr:rowOff>
    </xdr:to>
    <xdr:pic>
      <xdr:nvPicPr>
        <xdr:cNvPr id="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7858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20</xdr:col>
      <xdr:colOff>50800</xdr:colOff>
      <xdr:row>520</xdr:row>
      <xdr:rowOff>101600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8569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20</xdr:col>
      <xdr:colOff>50800</xdr:colOff>
      <xdr:row>560</xdr:row>
      <xdr:rowOff>101600</xdr:rowOff>
    </xdr:to>
    <xdr:pic>
      <xdr:nvPicPr>
        <xdr:cNvPr id="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9281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20</xdr:col>
      <xdr:colOff>50800</xdr:colOff>
      <xdr:row>600</xdr:row>
      <xdr:rowOff>101600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9992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20</xdr:col>
      <xdr:colOff>50800</xdr:colOff>
      <xdr:row>640</xdr:row>
      <xdr:rowOff>101600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10703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20</xdr:col>
      <xdr:colOff>50800</xdr:colOff>
      <xdr:row>680</xdr:row>
      <xdr:rowOff>101600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0" y="11414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20</xdr:col>
      <xdr:colOff>50800</xdr:colOff>
      <xdr:row>720</xdr:row>
      <xdr:rowOff>101600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12125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20</xdr:col>
      <xdr:colOff>50800</xdr:colOff>
      <xdr:row>760</xdr:row>
      <xdr:rowOff>101600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2837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20</xdr:col>
      <xdr:colOff>50800</xdr:colOff>
      <xdr:row>800</xdr:row>
      <xdr:rowOff>101600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0" y="13548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20</xdr:col>
      <xdr:colOff>50800</xdr:colOff>
      <xdr:row>840</xdr:row>
      <xdr:rowOff>101600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42595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20</xdr:col>
      <xdr:colOff>50800</xdr:colOff>
      <xdr:row>880</xdr:row>
      <xdr:rowOff>101600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4970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20</xdr:col>
      <xdr:colOff>50800</xdr:colOff>
      <xdr:row>920</xdr:row>
      <xdr:rowOff>101600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5681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922</xdr:row>
      <xdr:rowOff>0</xdr:rowOff>
    </xdr:from>
    <xdr:to>
      <xdr:col>20</xdr:col>
      <xdr:colOff>50800</xdr:colOff>
      <xdr:row>960</xdr:row>
      <xdr:rowOff>101600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0" y="16393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962</xdr:row>
      <xdr:rowOff>0</xdr:rowOff>
    </xdr:from>
    <xdr:to>
      <xdr:col>20</xdr:col>
      <xdr:colOff>50800</xdr:colOff>
      <xdr:row>1000</xdr:row>
      <xdr:rowOff>101600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7104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zoomScaleNormal="100" workbookViewId="0">
      <pane xSplit="1" ySplit="8" topLeftCell="B29" activePane="bottomRight" state="frozen"/>
      <selection pane="topRight" activeCell="B1" sqref="B1"/>
      <selection pane="bottomLeft" activeCell="A9" sqref="A9"/>
      <selection pane="bottomRight" activeCell="B34" sqref="B34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>
        <v>45022</v>
      </c>
      <c r="C19" s="47">
        <v>1</v>
      </c>
      <c r="D19" s="57">
        <v>-1</v>
      </c>
      <c r="E19" s="58">
        <v>-1</v>
      </c>
      <c r="F19" s="59">
        <v>-1</v>
      </c>
      <c r="G19" s="22">
        <f t="shared" si="2"/>
        <v>100421.42060746235</v>
      </c>
      <c r="H19" s="22">
        <f t="shared" si="3"/>
        <v>103803.46671132298</v>
      </c>
      <c r="I19" s="22">
        <f t="shared" si="4"/>
        <v>111470.44424207408</v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>
        <f t="shared" si="14"/>
        <v>-3105.817132189557</v>
      </c>
      <c r="N19" s="45">
        <f t="shared" si="15"/>
        <v>-3210.4164962264836</v>
      </c>
      <c r="O19" s="46">
        <f t="shared" si="16"/>
        <v>-3447.5395126414664</v>
      </c>
      <c r="P19" s="40"/>
      <c r="Q19" s="40"/>
      <c r="R19" s="40"/>
    </row>
    <row r="20" spans="1:18">
      <c r="A20" s="9">
        <v>12</v>
      </c>
      <c r="B20" s="5">
        <v>45022</v>
      </c>
      <c r="C20" s="47">
        <v>1</v>
      </c>
      <c r="D20" s="57">
        <v>1.27</v>
      </c>
      <c r="E20" s="58">
        <v>1.5</v>
      </c>
      <c r="F20" s="59">
        <v>2</v>
      </c>
      <c r="G20" s="22">
        <f t="shared" si="2"/>
        <v>104247.47673260666</v>
      </c>
      <c r="H20" s="22">
        <f t="shared" si="3"/>
        <v>108474.62271333252</v>
      </c>
      <c r="I20" s="22">
        <f t="shared" si="4"/>
        <v>118158.67089659853</v>
      </c>
      <c r="J20" s="44">
        <f t="shared" si="11"/>
        <v>3012.6426182238706</v>
      </c>
      <c r="K20" s="45">
        <f t="shared" si="12"/>
        <v>3114.1040013396891</v>
      </c>
      <c r="L20" s="46">
        <f t="shared" si="13"/>
        <v>3344.1133272622224</v>
      </c>
      <c r="M20" s="44">
        <f t="shared" si="14"/>
        <v>3826.056125144316</v>
      </c>
      <c r="N20" s="45">
        <f t="shared" si="15"/>
        <v>4671.1560020095339</v>
      </c>
      <c r="O20" s="46">
        <f t="shared" si="16"/>
        <v>6688.2266545244447</v>
      </c>
      <c r="P20" s="40"/>
      <c r="Q20" s="40"/>
      <c r="R20" s="40"/>
    </row>
    <row r="21" spans="1:18">
      <c r="A21" s="9">
        <v>13</v>
      </c>
      <c r="B21" s="5">
        <v>45029</v>
      </c>
      <c r="C21" s="47">
        <v>1</v>
      </c>
      <c r="D21" s="57">
        <v>-1</v>
      </c>
      <c r="E21" s="58">
        <v>-1</v>
      </c>
      <c r="F21" s="59">
        <v>-1</v>
      </c>
      <c r="G21" s="22">
        <f t="shared" si="2"/>
        <v>101120.05243062846</v>
      </c>
      <c r="H21" s="22">
        <f t="shared" si="3"/>
        <v>105220.38403193254</v>
      </c>
      <c r="I21" s="22">
        <f t="shared" si="4"/>
        <v>114613.91076970058</v>
      </c>
      <c r="J21" s="44">
        <f t="shared" si="11"/>
        <v>3127.4243019781998</v>
      </c>
      <c r="K21" s="45">
        <f t="shared" si="12"/>
        <v>3254.2386813999751</v>
      </c>
      <c r="L21" s="46">
        <f t="shared" si="13"/>
        <v>3544.7601268979556</v>
      </c>
      <c r="M21" s="44">
        <f t="shared" si="14"/>
        <v>-3127.4243019781998</v>
      </c>
      <c r="N21" s="45">
        <f t="shared" si="15"/>
        <v>-3254.2386813999751</v>
      </c>
      <c r="O21" s="46">
        <f t="shared" si="16"/>
        <v>-3544.7601268979556</v>
      </c>
      <c r="P21" s="40"/>
      <c r="Q21" s="40"/>
      <c r="R21" s="40"/>
    </row>
    <row r="22" spans="1:18">
      <c r="A22" s="9">
        <v>14</v>
      </c>
      <c r="B22" s="5">
        <v>45029</v>
      </c>
      <c r="C22" s="47">
        <v>1</v>
      </c>
      <c r="D22" s="57">
        <v>-1</v>
      </c>
      <c r="E22" s="58">
        <v>-1</v>
      </c>
      <c r="F22" s="59">
        <v>-1</v>
      </c>
      <c r="G22" s="22">
        <f t="shared" si="2"/>
        <v>98086.450857709613</v>
      </c>
      <c r="H22" s="22">
        <f t="shared" si="3"/>
        <v>102063.77251097457</v>
      </c>
      <c r="I22" s="22">
        <f t="shared" si="4"/>
        <v>111175.49344660956</v>
      </c>
      <c r="J22" s="44">
        <f t="shared" si="11"/>
        <v>3033.6015729188539</v>
      </c>
      <c r="K22" s="45">
        <f t="shared" si="12"/>
        <v>3156.6115209579762</v>
      </c>
      <c r="L22" s="46">
        <f t="shared" si="13"/>
        <v>3438.4173230910174</v>
      </c>
      <c r="M22" s="44">
        <f t="shared" si="14"/>
        <v>-3033.6015729188539</v>
      </c>
      <c r="N22" s="45">
        <f t="shared" si="15"/>
        <v>-3156.6115209579762</v>
      </c>
      <c r="O22" s="46">
        <f t="shared" si="16"/>
        <v>-3438.4173230910174</v>
      </c>
      <c r="P22" s="40"/>
      <c r="Q22" s="40"/>
      <c r="R22" s="40"/>
    </row>
    <row r="23" spans="1:18">
      <c r="A23" s="9">
        <v>15</v>
      </c>
      <c r="B23" s="5">
        <v>45030</v>
      </c>
      <c r="C23" s="47">
        <v>1</v>
      </c>
      <c r="D23" s="57">
        <v>1.27</v>
      </c>
      <c r="E23" s="58">
        <v>1.5</v>
      </c>
      <c r="F23" s="80">
        <v>2</v>
      </c>
      <c r="G23" s="22">
        <f t="shared" si="2"/>
        <v>101823.54463538835</v>
      </c>
      <c r="H23" s="22">
        <f t="shared" si="3"/>
        <v>106656.64227396842</v>
      </c>
      <c r="I23" s="22">
        <f t="shared" si="4"/>
        <v>117846.02305340613</v>
      </c>
      <c r="J23" s="44">
        <f t="shared" si="11"/>
        <v>2942.5935257312881</v>
      </c>
      <c r="K23" s="45">
        <f t="shared" si="12"/>
        <v>3061.9131753292368</v>
      </c>
      <c r="L23" s="46">
        <f t="shared" si="13"/>
        <v>3335.2648033982864</v>
      </c>
      <c r="M23" s="44">
        <f t="shared" si="14"/>
        <v>3737.0937776787359</v>
      </c>
      <c r="N23" s="45">
        <f t="shared" si="15"/>
        <v>4592.8697629938551</v>
      </c>
      <c r="O23" s="46">
        <f t="shared" si="16"/>
        <v>6670.5296067965728</v>
      </c>
      <c r="P23" s="40"/>
      <c r="Q23" s="40"/>
      <c r="R23" s="40"/>
    </row>
    <row r="24" spans="1:18">
      <c r="A24" s="9">
        <v>16</v>
      </c>
      <c r="B24" s="5">
        <v>39436</v>
      </c>
      <c r="C24" s="47">
        <v>2</v>
      </c>
      <c r="D24" s="57">
        <v>-1</v>
      </c>
      <c r="E24" s="58">
        <v>-1</v>
      </c>
      <c r="F24" s="59">
        <v>-1</v>
      </c>
      <c r="G24" s="22">
        <f t="shared" si="2"/>
        <v>98768.838296326692</v>
      </c>
      <c r="H24" s="22">
        <f t="shared" si="3"/>
        <v>103456.94300574937</v>
      </c>
      <c r="I24" s="22">
        <f t="shared" si="4"/>
        <v>114310.64236180394</v>
      </c>
      <c r="J24" s="44">
        <f t="shared" si="11"/>
        <v>3054.7063390616504</v>
      </c>
      <c r="K24" s="45">
        <f t="shared" si="12"/>
        <v>3199.6992682190526</v>
      </c>
      <c r="L24" s="46">
        <f t="shared" si="13"/>
        <v>3535.3806916021836</v>
      </c>
      <c r="M24" s="44">
        <f t="shared" si="14"/>
        <v>-3054.7063390616504</v>
      </c>
      <c r="N24" s="45">
        <f t="shared" si="15"/>
        <v>-3199.6992682190526</v>
      </c>
      <c r="O24" s="46">
        <f t="shared" si="16"/>
        <v>-3535.3806916021836</v>
      </c>
      <c r="P24" s="40"/>
      <c r="Q24" s="40"/>
      <c r="R24" s="40"/>
    </row>
    <row r="25" spans="1:18">
      <c r="A25" s="9">
        <v>17</v>
      </c>
      <c r="B25" s="5">
        <v>39457</v>
      </c>
      <c r="C25" s="47">
        <v>2</v>
      </c>
      <c r="D25" s="57">
        <v>1.27</v>
      </c>
      <c r="E25" s="58">
        <v>1.5</v>
      </c>
      <c r="F25" s="59">
        <v>2</v>
      </c>
      <c r="G25" s="22">
        <f t="shared" si="2"/>
        <v>102531.93103541674</v>
      </c>
      <c r="H25" s="22">
        <f t="shared" si="3"/>
        <v>108112.50544100809</v>
      </c>
      <c r="I25" s="22">
        <f t="shared" si="4"/>
        <v>121169.28090351218</v>
      </c>
      <c r="J25" s="44">
        <f t="shared" si="11"/>
        <v>2963.0651488898006</v>
      </c>
      <c r="K25" s="45">
        <f t="shared" si="12"/>
        <v>3103.7082901724812</v>
      </c>
      <c r="L25" s="46">
        <f t="shared" si="13"/>
        <v>3429.3192708541183</v>
      </c>
      <c r="M25" s="44">
        <f t="shared" si="14"/>
        <v>3763.092739090047</v>
      </c>
      <c r="N25" s="45">
        <f t="shared" si="15"/>
        <v>4655.562435258722</v>
      </c>
      <c r="O25" s="46">
        <f t="shared" si="16"/>
        <v>6858.6385417082365</v>
      </c>
      <c r="P25" s="40"/>
      <c r="Q25" s="40"/>
      <c r="R25" s="40"/>
    </row>
    <row r="26" spans="1:18">
      <c r="A26" s="9">
        <v>18</v>
      </c>
      <c r="B26" s="5">
        <v>39656</v>
      </c>
      <c r="C26" s="47">
        <v>2</v>
      </c>
      <c r="D26" s="57">
        <v>1.27</v>
      </c>
      <c r="E26" s="58">
        <v>1.5</v>
      </c>
      <c r="F26" s="59">
        <v>2</v>
      </c>
      <c r="G26" s="22">
        <f t="shared" si="2"/>
        <v>106438.39760786612</v>
      </c>
      <c r="H26" s="22">
        <f t="shared" si="3"/>
        <v>112977.56818585345</v>
      </c>
      <c r="I26" s="22">
        <f t="shared" si="4"/>
        <v>128439.4377577229</v>
      </c>
      <c r="J26" s="44">
        <f t="shared" si="11"/>
        <v>3075.9579310625022</v>
      </c>
      <c r="K26" s="45">
        <f t="shared" si="12"/>
        <v>3243.3751632302428</v>
      </c>
      <c r="L26" s="46">
        <f t="shared" si="13"/>
        <v>3635.0784271053653</v>
      </c>
      <c r="M26" s="44">
        <f t="shared" si="14"/>
        <v>3906.466572449378</v>
      </c>
      <c r="N26" s="45">
        <f t="shared" si="15"/>
        <v>4865.0627448453643</v>
      </c>
      <c r="O26" s="46">
        <f t="shared" si="16"/>
        <v>7270.1568542107307</v>
      </c>
      <c r="P26" s="40"/>
      <c r="Q26" s="40"/>
      <c r="R26" s="40"/>
    </row>
    <row r="27" spans="1:18">
      <c r="A27" s="9">
        <v>19</v>
      </c>
      <c r="B27" s="5">
        <v>39679</v>
      </c>
      <c r="C27" s="47">
        <v>2</v>
      </c>
      <c r="D27" s="57">
        <v>-1</v>
      </c>
      <c r="E27" s="58">
        <v>-1</v>
      </c>
      <c r="F27" s="59">
        <v>-1</v>
      </c>
      <c r="G27" s="22">
        <f t="shared" si="2"/>
        <v>103245.24567963014</v>
      </c>
      <c r="H27" s="22">
        <f t="shared" si="3"/>
        <v>109588.24114027785</v>
      </c>
      <c r="I27" s="22">
        <f t="shared" si="4"/>
        <v>124586.25462499121</v>
      </c>
      <c r="J27" s="44">
        <f t="shared" si="11"/>
        <v>3193.1519282359836</v>
      </c>
      <c r="K27" s="45">
        <f t="shared" si="12"/>
        <v>3389.3270455756033</v>
      </c>
      <c r="L27" s="46">
        <f t="shared" si="13"/>
        <v>3853.1831327316868</v>
      </c>
      <c r="M27" s="44">
        <f t="shared" si="14"/>
        <v>-3193.1519282359836</v>
      </c>
      <c r="N27" s="45">
        <f t="shared" si="15"/>
        <v>-3389.3270455756033</v>
      </c>
      <c r="O27" s="46">
        <f t="shared" si="16"/>
        <v>-3853.1831327316868</v>
      </c>
      <c r="P27" s="40"/>
      <c r="Q27" s="40"/>
      <c r="R27" s="40"/>
    </row>
    <row r="28" spans="1:18">
      <c r="A28" s="9">
        <v>20</v>
      </c>
      <c r="B28" s="5">
        <v>39669</v>
      </c>
      <c r="C28" s="47">
        <v>2</v>
      </c>
      <c r="D28" s="57">
        <v>-1</v>
      </c>
      <c r="E28" s="58">
        <v>-1</v>
      </c>
      <c r="F28" s="59">
        <v>-1</v>
      </c>
      <c r="G28" s="22">
        <f t="shared" si="2"/>
        <v>100147.88830924124</v>
      </c>
      <c r="H28" s="22">
        <f t="shared" si="3"/>
        <v>106300.59390606952</v>
      </c>
      <c r="I28" s="22">
        <f t="shared" si="4"/>
        <v>120848.66698624147</v>
      </c>
      <c r="J28" s="44">
        <f t="shared" si="11"/>
        <v>3097.3573703889042</v>
      </c>
      <c r="K28" s="45">
        <f t="shared" si="12"/>
        <v>3287.6472342083352</v>
      </c>
      <c r="L28" s="46">
        <f t="shared" si="13"/>
        <v>3737.587638749736</v>
      </c>
      <c r="M28" s="44">
        <f t="shared" si="14"/>
        <v>-3097.3573703889042</v>
      </c>
      <c r="N28" s="45">
        <f t="shared" si="15"/>
        <v>-3287.6472342083352</v>
      </c>
      <c r="O28" s="46">
        <f t="shared" si="16"/>
        <v>-3737.587638749736</v>
      </c>
      <c r="P28" s="40"/>
      <c r="Q28" s="40"/>
      <c r="R28" s="40"/>
    </row>
    <row r="29" spans="1:18">
      <c r="A29" s="9">
        <v>21</v>
      </c>
      <c r="B29" s="5">
        <v>39713</v>
      </c>
      <c r="C29" s="47">
        <v>2</v>
      </c>
      <c r="D29" s="57">
        <v>1.27</v>
      </c>
      <c r="E29" s="58">
        <v>1.5</v>
      </c>
      <c r="F29" s="80">
        <v>2</v>
      </c>
      <c r="G29" s="22">
        <f t="shared" si="2"/>
        <v>103963.52285382334</v>
      </c>
      <c r="H29" s="22">
        <f t="shared" si="3"/>
        <v>111084.12063184266</v>
      </c>
      <c r="I29" s="22">
        <f t="shared" si="4"/>
        <v>128099.58700541596</v>
      </c>
      <c r="J29" s="44">
        <f t="shared" si="11"/>
        <v>3004.4366492772374</v>
      </c>
      <c r="K29" s="45">
        <f t="shared" si="12"/>
        <v>3189.0178171820858</v>
      </c>
      <c r="L29" s="46">
        <f t="shared" si="13"/>
        <v>3625.4600095872438</v>
      </c>
      <c r="M29" s="44">
        <f t="shared" si="14"/>
        <v>3815.6345445820916</v>
      </c>
      <c r="N29" s="45">
        <f t="shared" si="15"/>
        <v>4783.5267257731284</v>
      </c>
      <c r="O29" s="46">
        <f t="shared" si="16"/>
        <v>7250.9200191744876</v>
      </c>
      <c r="P29" s="40"/>
      <c r="Q29" s="40"/>
      <c r="R29" s="40"/>
    </row>
    <row r="30" spans="1:18">
      <c r="A30" s="9">
        <v>22</v>
      </c>
      <c r="B30" s="5">
        <v>39717</v>
      </c>
      <c r="C30" s="47">
        <v>2</v>
      </c>
      <c r="D30" s="57">
        <v>1.27</v>
      </c>
      <c r="E30" s="58">
        <v>1.5</v>
      </c>
      <c r="F30" s="80">
        <v>2</v>
      </c>
      <c r="G30" s="22">
        <f t="shared" si="2"/>
        <v>107924.533074554</v>
      </c>
      <c r="H30" s="22">
        <f t="shared" si="3"/>
        <v>116082.90606027558</v>
      </c>
      <c r="I30" s="22">
        <f t="shared" si="4"/>
        <v>135785.56222574093</v>
      </c>
      <c r="J30" s="44">
        <f t="shared" si="11"/>
        <v>3118.9056856146999</v>
      </c>
      <c r="K30" s="45">
        <f t="shared" si="12"/>
        <v>3332.5236189552797</v>
      </c>
      <c r="L30" s="46">
        <f t="shared" si="13"/>
        <v>3842.9876101624786</v>
      </c>
      <c r="M30" s="44">
        <f t="shared" si="14"/>
        <v>3961.0102207306691</v>
      </c>
      <c r="N30" s="45">
        <f t="shared" si="15"/>
        <v>4998.7854284329196</v>
      </c>
      <c r="O30" s="46">
        <f t="shared" si="16"/>
        <v>7685.9752203249573</v>
      </c>
      <c r="P30" s="40"/>
      <c r="Q30" s="40"/>
      <c r="R30" s="40"/>
    </row>
    <row r="31" spans="1:18">
      <c r="A31" s="9">
        <v>23</v>
      </c>
      <c r="B31" s="5">
        <v>39720</v>
      </c>
      <c r="C31" s="47">
        <v>2</v>
      </c>
      <c r="D31" s="57">
        <v>1.27</v>
      </c>
      <c r="E31" s="58">
        <v>1.5</v>
      </c>
      <c r="F31" s="59">
        <v>2</v>
      </c>
      <c r="G31" s="22">
        <f t="shared" si="2"/>
        <v>112036.4577846945</v>
      </c>
      <c r="H31" s="22">
        <f t="shared" si="3"/>
        <v>121306.63683298798</v>
      </c>
      <c r="I31" s="22">
        <f t="shared" si="4"/>
        <v>143932.69595928537</v>
      </c>
      <c r="J31" s="44">
        <f t="shared" si="11"/>
        <v>3237.7359922366199</v>
      </c>
      <c r="K31" s="45">
        <f t="shared" si="12"/>
        <v>3482.487181808267</v>
      </c>
      <c r="L31" s="46">
        <f t="shared" si="13"/>
        <v>4073.5668667722275</v>
      </c>
      <c r="M31" s="44">
        <f t="shared" si="14"/>
        <v>4111.9247101405072</v>
      </c>
      <c r="N31" s="45">
        <f t="shared" si="15"/>
        <v>5223.7307727124007</v>
      </c>
      <c r="O31" s="46">
        <f t="shared" si="16"/>
        <v>8147.133733544455</v>
      </c>
      <c r="P31" s="40"/>
      <c r="Q31" s="40"/>
      <c r="R31" s="40"/>
    </row>
    <row r="32" spans="1:18">
      <c r="A32" s="9">
        <v>24</v>
      </c>
      <c r="B32" s="5">
        <v>39731</v>
      </c>
      <c r="C32" s="47">
        <v>2</v>
      </c>
      <c r="D32" s="57">
        <v>-1</v>
      </c>
      <c r="E32" s="58">
        <v>-1</v>
      </c>
      <c r="F32" s="59">
        <v>-1</v>
      </c>
      <c r="G32" s="22">
        <f t="shared" si="2"/>
        <v>108675.36405115367</v>
      </c>
      <c r="H32" s="22">
        <f t="shared" si="3"/>
        <v>117667.43772799833</v>
      </c>
      <c r="I32" s="22">
        <f t="shared" si="4"/>
        <v>139614.71508050681</v>
      </c>
      <c r="J32" s="44">
        <f t="shared" si="11"/>
        <v>3361.0937335408348</v>
      </c>
      <c r="K32" s="45">
        <f t="shared" si="12"/>
        <v>3639.1991049896392</v>
      </c>
      <c r="L32" s="46">
        <f t="shared" si="13"/>
        <v>4317.9808787785605</v>
      </c>
      <c r="M32" s="44">
        <f t="shared" si="14"/>
        <v>-3361.0937335408348</v>
      </c>
      <c r="N32" s="45">
        <f t="shared" si="15"/>
        <v>-3639.1991049896392</v>
      </c>
      <c r="O32" s="46">
        <f t="shared" si="16"/>
        <v>-4317.9808787785605</v>
      </c>
      <c r="P32" s="40"/>
      <c r="Q32" s="40"/>
      <c r="R32" s="40"/>
    </row>
    <row r="33" spans="1:18">
      <c r="A33" s="9">
        <v>25</v>
      </c>
      <c r="B33" s="5">
        <v>39742</v>
      </c>
      <c r="C33" s="47">
        <v>2</v>
      </c>
      <c r="D33" s="57">
        <v>1.27</v>
      </c>
      <c r="E33" s="58">
        <v>1.5</v>
      </c>
      <c r="F33" s="59">
        <v>2</v>
      </c>
      <c r="G33" s="22">
        <f t="shared" si="2"/>
        <v>112815.89542150262</v>
      </c>
      <c r="H33" s="22">
        <f t="shared" si="3"/>
        <v>122962.47242575826</v>
      </c>
      <c r="I33" s="22">
        <f t="shared" si="4"/>
        <v>147991.59798533723</v>
      </c>
      <c r="J33" s="44">
        <f t="shared" si="11"/>
        <v>3260.2609215346097</v>
      </c>
      <c r="K33" s="45">
        <f t="shared" si="12"/>
        <v>3530.0231318399497</v>
      </c>
      <c r="L33" s="46">
        <f t="shared" si="13"/>
        <v>4188.4414524152044</v>
      </c>
      <c r="M33" s="44">
        <f t="shared" si="14"/>
        <v>4140.5313703489546</v>
      </c>
      <c r="N33" s="45">
        <f t="shared" si="15"/>
        <v>5295.0346977599247</v>
      </c>
      <c r="O33" s="46">
        <f t="shared" si="16"/>
        <v>8376.8829048304087</v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>
        <f t="shared" si="11"/>
        <v>3384.4768626450782</v>
      </c>
      <c r="K34" s="45">
        <f t="shared" si="12"/>
        <v>3688.8741727727474</v>
      </c>
      <c r="L34" s="46">
        <f t="shared" si="13"/>
        <v>4439.7479395601167</v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13</v>
      </c>
      <c r="E59" s="7">
        <f>COUNTIF(E9:E58,1.5)</f>
        <v>13</v>
      </c>
      <c r="F59" s="8">
        <f>COUNTIF(F9:F58,2)</f>
        <v>13</v>
      </c>
      <c r="G59" s="70">
        <f>M59+G8</f>
        <v>112815.89542150262</v>
      </c>
      <c r="H59" s="71">
        <f>N59+H8</f>
        <v>122962.47242575823</v>
      </c>
      <c r="I59" s="72">
        <f>O59+I8</f>
        <v>147991.59798533726</v>
      </c>
      <c r="J59" s="67" t="s">
        <v>33</v>
      </c>
      <c r="K59" s="68">
        <f>B58-B9</f>
        <v>-44847</v>
      </c>
      <c r="L59" s="69" t="s">
        <v>34</v>
      </c>
      <c r="M59" s="81">
        <f>SUM(M9:M58)</f>
        <v>12815.89542150261</v>
      </c>
      <c r="N59" s="82">
        <f>SUM(N9:N58)</f>
        <v>22962.472425758227</v>
      </c>
      <c r="O59" s="83">
        <f>SUM(O9:O58)</f>
        <v>47991.597985337263</v>
      </c>
    </row>
    <row r="60" spans="1:15" ht="18.5" thickBot="1">
      <c r="A60" s="9"/>
      <c r="B60" s="86" t="s">
        <v>6</v>
      </c>
      <c r="C60" s="87"/>
      <c r="D60" s="7">
        <f>COUNTIF(D9:D58,-1)</f>
        <v>12</v>
      </c>
      <c r="E60" s="7">
        <f>COUNTIF(E9:E58,-1)</f>
        <v>12</v>
      </c>
      <c r="F60" s="8">
        <f>COUNTIF(F9:F58,-1)</f>
        <v>12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1.1281589542150261</v>
      </c>
      <c r="H61" s="77">
        <f t="shared" ref="H61" si="21">H59/H8</f>
        <v>1.2296247242575822</v>
      </c>
      <c r="I61" s="78">
        <f>I59/I8</f>
        <v>1.4799159798533725</v>
      </c>
      <c r="J61" s="65">
        <f>(G61-100%)*30/K59</f>
        <v>-8.5730787487474814E-5</v>
      </c>
      <c r="K61" s="65">
        <f>(H61-100%)*30/K59</f>
        <v>-1.5360540789188719E-4</v>
      </c>
      <c r="L61" s="66">
        <f>(I61-100%)*30/K59</f>
        <v>-3.2103550729371366E-4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0.52</v>
      </c>
      <c r="E62" s="74">
        <f t="shared" si="22"/>
        <v>0.52</v>
      </c>
      <c r="F62" s="75">
        <f>F59/(F59+F60+F61)</f>
        <v>0.52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962"/>
  <sheetViews>
    <sheetView tabSelected="1" topLeftCell="A964" zoomScale="80" zoomScaleNormal="80" workbookViewId="0">
      <selection activeCell="A963" sqref="A9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  <row r="402" spans="1:1">
      <c r="A402" s="53">
        <v>11</v>
      </c>
    </row>
    <row r="442" spans="1:1">
      <c r="A442" s="53">
        <v>12</v>
      </c>
    </row>
    <row r="482" spans="1:1">
      <c r="A482" s="53">
        <v>13</v>
      </c>
    </row>
    <row r="522" spans="1:1">
      <c r="A522" s="53">
        <v>14</v>
      </c>
    </row>
    <row r="562" spans="1:1">
      <c r="A562" s="53">
        <v>15</v>
      </c>
    </row>
    <row r="602" spans="1:1">
      <c r="A602" s="53">
        <v>16</v>
      </c>
    </row>
    <row r="642" spans="1:1">
      <c r="A642" s="53">
        <v>17</v>
      </c>
    </row>
    <row r="682" spans="1:1">
      <c r="A682" s="53">
        <v>18</v>
      </c>
    </row>
    <row r="722" spans="1:1">
      <c r="A722" s="53">
        <v>19</v>
      </c>
    </row>
    <row r="762" spans="1:1">
      <c r="A762" s="53">
        <v>20</v>
      </c>
    </row>
    <row r="802" spans="1:1">
      <c r="A802" s="53">
        <v>21</v>
      </c>
    </row>
    <row r="842" spans="1:1">
      <c r="A842" s="53">
        <v>22</v>
      </c>
    </row>
    <row r="882" spans="1:1">
      <c r="A882" s="53">
        <v>23</v>
      </c>
    </row>
    <row r="922" spans="1:1">
      <c r="A922" s="53">
        <v>24</v>
      </c>
    </row>
    <row r="962" spans="1:1">
      <c r="A962" s="53">
        <v>25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B11" sqref="B11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 t="s">
        <v>38</v>
      </c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  <c r="B11" s="52" t="s">
        <v>39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2023-05-05T17:08:18Z</dcterms:modified>
</cp:coreProperties>
</file>