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<sst xmlns="http://schemas.openxmlformats.org/spreadsheetml/2006/main" count="49" uniqueCount="38">
  <si>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</si>
  <si>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</si>
  <si>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</si>
  <si>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</si>
  <si>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</si>
  <si>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</si>
  <si>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</si>
  <si>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</si>
  <si>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</si>
  <si>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</si>
  <si>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</si>
  <si>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</si>
  <si>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</si>
  <si>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</si>
  <si>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</si>
  <si>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</si>
  <si>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</si>
  <si>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</si>
  <si>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</si>
  <si>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</si>
  <si>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</si>
  <si>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</si>
  <si>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</si>
  <si>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</si>
  <si>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</si>
  <si>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</si>
  <si>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</si>
  <si>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</si>
  <si>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</si>
  <si>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</si>
  <si>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</si>
  <si>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</si>
  <si>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</si>
  <si>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</si>
  <si>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</si>
  <si>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</si>
  <si>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</si>
  <si>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２６と３０は条件に近いかと思いましたが1勝1負けでした。２７～２９は条件にあってないですが試しにエントリーしましたところ勝ったり負けたりのけっかでした。</t>
    <rPh sb="6" eb="8">
      <t>ジョウケン</t>
    </rPh>
    <rPh sb="9" eb="10">
      <t>チカ</t>
    </rPh>
    <rPh sb="13" eb="14">
      <t>オモ</t>
    </rPh>
    <rPh sb="20" eb="21">
      <t>ショウ</t>
    </rPh>
    <rPh sb="22" eb="23">
      <t>マ</t>
    </rPh>
    <rPh sb="34" eb="36">
      <t>ジョウケン</t>
    </rPh>
    <rPh sb="45" eb="46">
      <t>タメ</t>
    </rPh>
    <rPh sb="60" eb="61">
      <t>カ</t>
    </rPh>
    <rPh sb="64" eb="65">
      <t>マ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</si>
</sst>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31" activePane="bottomRight" state="frozen"/>
      <selection pane="topRight" activeCell="B1" sqref="B1"/>
      <selection pane="bottomLeft" activeCell="A9" sqref="A9"/>
      <selection pane="bottomRight" activeCell="F39" sqref="F39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35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>
        <f t="shared" si="14"/>
        <v>-3127.4243019781998</v>
      </c>
      <c r="N21" s="45">
        <f t="shared" si="15"/>
        <v>-3254.2386813999751</v>
      </c>
      <c r="O21" s="46">
        <f t="shared" si="16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11"/>
        <v>3033.6015729188539</v>
      </c>
      <c r="K22" s="45">
        <f t="shared" si="12"/>
        <v>3156.6115209579762</v>
      </c>
      <c r="L22" s="46">
        <f t="shared" si="13"/>
        <v>3438.4173230910174</v>
      </c>
      <c r="M22" s="44">
        <f t="shared" si="14"/>
        <v>-3033.6015729188539</v>
      </c>
      <c r="N22" s="45">
        <f t="shared" si="15"/>
        <v>-3156.6115209579762</v>
      </c>
      <c r="O22" s="46">
        <f t="shared" si="16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11"/>
        <v>2942.5935257312881</v>
      </c>
      <c r="K23" s="45">
        <f t="shared" si="12"/>
        <v>3061.9131753292368</v>
      </c>
      <c r="L23" s="46">
        <f t="shared" si="13"/>
        <v>3335.2648033982864</v>
      </c>
      <c r="M23" s="44">
        <f t="shared" si="14"/>
        <v>3737.0937776787359</v>
      </c>
      <c r="N23" s="45">
        <f t="shared" si="15"/>
        <v>4592.8697629938551</v>
      </c>
      <c r="O23" s="46">
        <f t="shared" si="16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11"/>
        <v>3054.7063390616504</v>
      </c>
      <c r="K24" s="45">
        <f t="shared" si="12"/>
        <v>3199.6992682190526</v>
      </c>
      <c r="L24" s="46">
        <f t="shared" si="13"/>
        <v>3535.3806916021836</v>
      </c>
      <c r="M24" s="44">
        <f t="shared" si="14"/>
        <v>-3054.7063390616504</v>
      </c>
      <c r="N24" s="45">
        <f t="shared" si="15"/>
        <v>-3199.6992682190526</v>
      </c>
      <c r="O24" s="46">
        <f t="shared" si="16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11"/>
        <v>2963.0651488898006</v>
      </c>
      <c r="K25" s="45">
        <f t="shared" si="12"/>
        <v>3103.7082901724812</v>
      </c>
      <c r="L25" s="46">
        <f t="shared" si="13"/>
        <v>3429.3192708541183</v>
      </c>
      <c r="M25" s="44">
        <f t="shared" si="14"/>
        <v>3763.092739090047</v>
      </c>
      <c r="N25" s="45">
        <f t="shared" si="15"/>
        <v>4655.562435258722</v>
      </c>
      <c r="O25" s="46">
        <f t="shared" si="16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11"/>
        <v>3075.9579310625022</v>
      </c>
      <c r="K26" s="45">
        <f t="shared" si="12"/>
        <v>3243.3751632302428</v>
      </c>
      <c r="L26" s="46">
        <f t="shared" si="13"/>
        <v>3635.0784271053653</v>
      </c>
      <c r="M26" s="44">
        <f t="shared" si="14"/>
        <v>3906.466572449378</v>
      </c>
      <c r="N26" s="45">
        <f t="shared" si="15"/>
        <v>4865.0627448453643</v>
      </c>
      <c r="O26" s="46">
        <f t="shared" si="16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11"/>
        <v>3193.1519282359836</v>
      </c>
      <c r="K27" s="45">
        <f t="shared" si="12"/>
        <v>3389.3270455756033</v>
      </c>
      <c r="L27" s="46">
        <f t="shared" si="13"/>
        <v>3853.1831327316868</v>
      </c>
      <c r="M27" s="44">
        <f t="shared" si="14"/>
        <v>-3193.1519282359836</v>
      </c>
      <c r="N27" s="45">
        <f t="shared" si="15"/>
        <v>-3389.3270455756033</v>
      </c>
      <c r="O27" s="46">
        <f t="shared" si="16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11"/>
        <v>3097.3573703889042</v>
      </c>
      <c r="K28" s="45">
        <f t="shared" si="12"/>
        <v>3287.6472342083352</v>
      </c>
      <c r="L28" s="46">
        <f t="shared" si="13"/>
        <v>3737.587638749736</v>
      </c>
      <c r="M28" s="44">
        <f t="shared" si="14"/>
        <v>-3097.3573703889042</v>
      </c>
      <c r="N28" s="45">
        <f t="shared" si="15"/>
        <v>-3287.6472342083352</v>
      </c>
      <c r="O28" s="46">
        <f t="shared" si="16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11"/>
        <v>3004.4366492772374</v>
      </c>
      <c r="K29" s="45">
        <f t="shared" si="12"/>
        <v>3189.0178171820858</v>
      </c>
      <c r="L29" s="46">
        <f t="shared" si="13"/>
        <v>3625.4600095872438</v>
      </c>
      <c r="M29" s="44">
        <f t="shared" si="14"/>
        <v>3815.6345445820916</v>
      </c>
      <c r="N29" s="45">
        <f t="shared" si="15"/>
        <v>4783.5267257731284</v>
      </c>
      <c r="O29" s="46">
        <f t="shared" si="16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11"/>
        <v>3118.9056856146999</v>
      </c>
      <c r="K30" s="45">
        <f t="shared" si="12"/>
        <v>3332.5236189552797</v>
      </c>
      <c r="L30" s="46">
        <f t="shared" si="13"/>
        <v>3842.9876101624786</v>
      </c>
      <c r="M30" s="44">
        <f t="shared" si="14"/>
        <v>3961.0102207306691</v>
      </c>
      <c r="N30" s="45">
        <f t="shared" si="15"/>
        <v>4998.7854284329196</v>
      </c>
      <c r="O30" s="46">
        <f t="shared" si="16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11"/>
        <v>3237.7359922366199</v>
      </c>
      <c r="K31" s="45">
        <f t="shared" si="12"/>
        <v>3482.487181808267</v>
      </c>
      <c r="L31" s="46">
        <f t="shared" si="13"/>
        <v>4073.5668667722275</v>
      </c>
      <c r="M31" s="44">
        <f t="shared" si="14"/>
        <v>4111.9247101405072</v>
      </c>
      <c r="N31" s="45">
        <f t="shared" si="15"/>
        <v>5223.7307727124007</v>
      </c>
      <c r="O31" s="46">
        <f t="shared" si="16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11"/>
        <v>3361.0937335408348</v>
      </c>
      <c r="K32" s="45">
        <f t="shared" si="12"/>
        <v>3639.1991049896392</v>
      </c>
      <c r="L32" s="46">
        <f t="shared" si="13"/>
        <v>4317.9808787785605</v>
      </c>
      <c r="M32" s="44">
        <f t="shared" si="14"/>
        <v>-3361.0937335408348</v>
      </c>
      <c r="N32" s="45">
        <f t="shared" si="15"/>
        <v>-3639.1991049896392</v>
      </c>
      <c r="O32" s="46">
        <f t="shared" si="16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11"/>
        <v>3260.2609215346097</v>
      </c>
      <c r="K33" s="45">
        <f t="shared" si="12"/>
        <v>3530.0231318399497</v>
      </c>
      <c r="L33" s="46">
        <f t="shared" si="13"/>
        <v>4188.4414524152044</v>
      </c>
      <c r="M33" s="44">
        <f t="shared" si="14"/>
        <v>4140.5313703489546</v>
      </c>
      <c r="N33" s="45">
        <f t="shared" si="15"/>
        <v>5295.0346977599247</v>
      </c>
      <c r="O33" s="46">
        <f t="shared" si="16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11"/>
        <v>3384.4768626450782</v>
      </c>
      <c r="K34" s="45">
        <f t="shared" si="12"/>
        <v>3688.8741727727474</v>
      </c>
      <c r="L34" s="46">
        <f t="shared" si="13"/>
        <v>4439.7479395601167</v>
      </c>
      <c r="M34" s="44">
        <f t="shared" si="14"/>
        <v>4298.285615559249</v>
      </c>
      <c r="N34" s="45">
        <f t="shared" si="15"/>
        <v>5533.3112591591216</v>
      </c>
      <c r="O34" s="46">
        <f t="shared" si="16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11"/>
        <v>3513.4254311118557</v>
      </c>
      <c r="K35" s="45">
        <f t="shared" si="12"/>
        <v>3854.8735105475212</v>
      </c>
      <c r="L35" s="46">
        <f t="shared" si="13"/>
        <v>4706.1328159337236</v>
      </c>
      <c r="M35" s="44">
        <f t="shared" si="14"/>
        <v>4462.0502975120571</v>
      </c>
      <c r="N35" s="45">
        <f t="shared" si="15"/>
        <v>5782.310265821282</v>
      </c>
      <c r="O35" s="46">
        <f t="shared" si="16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11"/>
        <v>3647.2869400372174</v>
      </c>
      <c r="K36" s="45">
        <f t="shared" si="12"/>
        <v>4028.3428185221596</v>
      </c>
      <c r="L36" s="46">
        <f t="shared" si="13"/>
        <v>4988.5007848897467</v>
      </c>
      <c r="M36" s="44">
        <f t="shared" si="14"/>
        <v>-3647.2869400372174</v>
      </c>
      <c r="N36" s="45">
        <f t="shared" si="15"/>
        <v>-4028.3428185221596</v>
      </c>
      <c r="O36" s="46">
        <f t="shared" si="16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11"/>
        <v>3537.8683318361013</v>
      </c>
      <c r="K37" s="45">
        <f t="shared" si="12"/>
        <v>3907.4925339664951</v>
      </c>
      <c r="L37" s="46">
        <f t="shared" si="13"/>
        <v>4838.8457613430546</v>
      </c>
      <c r="M37" s="44">
        <f t="shared" si="14"/>
        <v>4493.0927814318484</v>
      </c>
      <c r="N37" s="45">
        <f t="shared" si="15"/>
        <v>5861.2388009497427</v>
      </c>
      <c r="O37" s="46">
        <f t="shared" si="16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11"/>
        <v>3672.6611152790565</v>
      </c>
      <c r="K38" s="45">
        <f t="shared" si="12"/>
        <v>4083.3296979949873</v>
      </c>
      <c r="L38" s="46">
        <f t="shared" si="13"/>
        <v>5129.1765070236379</v>
      </c>
      <c r="M38" s="44">
        <f t="shared" si="14"/>
        <v>-3672.6611152790565</v>
      </c>
      <c r="N38" s="45">
        <f t="shared" si="15"/>
        <v>-4083.3296979949873</v>
      </c>
      <c r="O38" s="46">
        <f t="shared" si="16"/>
        <v>-5129.1765070236379</v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>
        <f t="shared" si="11"/>
        <v>3562.4812818206847</v>
      </c>
      <c r="K39" s="45">
        <f t="shared" si="12"/>
        <v>3960.8298070551377</v>
      </c>
      <c r="L39" s="46">
        <f t="shared" si="13"/>
        <v>4975.3012118129291</v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16</v>
      </c>
      <c r="E59" s="7">
        <f>COUNTIF(E9:E58,1.5)</f>
        <v>16</v>
      </c>
      <c r="F59" s="8">
        <f>COUNTIF(F9:F58,2)</f>
        <v>16</v>
      </c>
      <c r="G59" s="70">
        <f>M59+G8</f>
        <v>118749.37606068949</v>
      </c>
      <c r="H59" s="71">
        <f>N59+H8</f>
        <v>132027.66023517121</v>
      </c>
      <c r="I59" s="72">
        <f>O59+I8</f>
        <v>165843.37372709764</v>
      </c>
      <c r="J59" s="67" t="s">
        <v>32</v>
      </c>
      <c r="K59" s="68">
        <f>B58-B9</f>
        <v>-44847</v>
      </c>
      <c r="L59" s="69" t="s">
        <v>33</v>
      </c>
      <c r="M59" s="81">
        <f>SUM(M9:M58)</f>
        <v>18749.37606068949</v>
      </c>
      <c r="N59" s="82">
        <f>SUM(N9:N58)</f>
        <v>32027.660235171221</v>
      </c>
      <c r="O59" s="83">
        <f>SUM(O9:O58)</f>
        <v>65843.373727097656</v>
      </c>
    </row>
    <row r="60" spans="1:15" ht="18.5" thickBot="1">
      <c r="A60" s="9"/>
      <c r="B60" s="86" t="s">
        <v>6</v>
      </c>
      <c r="C60" s="87"/>
      <c r="D60" s="7">
        <f>COUNTIF(D9:D58,-1)</f>
        <v>14</v>
      </c>
      <c r="E60" s="7">
        <f>COUNTIF(E9:E58,-1)</f>
        <v>14</v>
      </c>
      <c r="F60" s="8">
        <f>COUNTIF(F9:F58,-1)</f>
        <v>14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8.5" thickBot="1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1.1874937606068949</v>
      </c>
      <c r="H61" s="77">
        <f t="shared" ref="H61" si="21">H59/H8</f>
        <v>1.3202766023517121</v>
      </c>
      <c r="I61" s="78">
        <f>I59/I8</f>
        <v>1.6584337372709763</v>
      </c>
      <c r="J61" s="65">
        <f>(G61-100%)*30/K59</f>
        <v>-1.2542227614348447E-4</v>
      </c>
      <c r="K61" s="65">
        <f>(H61-100%)*30/K59</f>
        <v>-2.1424617188555225E-4</v>
      </c>
      <c r="L61" s="66">
        <f>(I61-100%)*30/K59</f>
        <v>-4.4045336629271279E-4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0.53333333333333333</v>
      </c>
      <c r="E62" s="74">
        <f t="shared" si="22"/>
        <v>0.53333333333333333</v>
      </c>
      <c r="F62" s="75">
        <f>F59/(F59+F60+F61)</f>
        <v>0.53333333333333333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62"/>
  <sheetViews>
    <sheetView topLeftCell="A1168" zoomScale="80" zoomScaleNormal="80" workbookViewId="0">
      <selection activeCell="A1163" sqref="A116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tabSelected="1"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 t="s">
        <v>37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29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2023-05-06T17:33:18Z</dcterms:modified>
</cp:coreProperties>
</file>