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<sst xmlns="http://schemas.openxmlformats.org/spreadsheetml/2006/main" count="49" uniqueCount="38">
  <si>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</si>
  <si>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</si>
  <si>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</si>
  <si>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</si>
  <si>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</si>
  <si>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</si>
  <si>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</si>
  <si>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</si>
  <si>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</si>
  <si>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</si>
  <si>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</si>
  <si>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</si>
  <si>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</si>
  <si>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</si>
  <si>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</si>
  <si>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</si>
  <si>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</si>
  <si>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</si>
  <si>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</si>
  <si>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</si>
  <si>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</si>
  <si>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</si>
  <si>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</si>
  <si>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</si>
  <si>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</si>
  <si>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</si>
  <si>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</si>
  <si>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</si>
  <si>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</si>
  <si>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</si>
  <si>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</si>
  <si>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</si>
  <si>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</si>
  <si>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</si>
  <si>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</si>
  <si>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</si>
  <si>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</si>
  <si>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ショートでー１２７に到達してから反転して１００にタッチした場合は損切でよいでしょうか？３４がこのパターンに近いです。</t>
    <rPh sb="10" eb="12">
      <t>トウタツ</t>
    </rPh>
    <rPh sb="16" eb="18">
      <t>ハンテン</t>
    </rPh>
    <rPh sb="29" eb="31">
      <t>バアイ</t>
    </rPh>
    <rPh sb="32" eb="34">
      <t>ソンキリ</t>
    </rPh>
    <rPh sb="53" eb="54">
      <t>チカ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</si>
</sst>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20</xdr:col>
      <xdr:colOff>50800</xdr:colOff>
      <xdr:row>1440</xdr:row>
      <xdr:rowOff>101600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2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20</xdr:col>
      <xdr:colOff>50800</xdr:colOff>
      <xdr:row>1480</xdr:row>
      <xdr:rowOff>101600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63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40" activePane="bottomRight" state="frozen"/>
      <selection pane="topRight" activeCell="B1" sqref="B1"/>
      <selection pane="bottomLeft" activeCell="A9" sqref="A9"/>
      <selection pane="bottomRight" activeCell="F46" sqref="F46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35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>
        <f t="shared" si="14"/>
        <v>-3127.4243019781998</v>
      </c>
      <c r="N21" s="45">
        <f t="shared" si="15"/>
        <v>-3254.2386813999751</v>
      </c>
      <c r="O21" s="46">
        <f t="shared" si="16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11"/>
        <v>3033.6015729188539</v>
      </c>
      <c r="K22" s="45">
        <f t="shared" si="12"/>
        <v>3156.6115209579762</v>
      </c>
      <c r="L22" s="46">
        <f t="shared" si="13"/>
        <v>3438.4173230910174</v>
      </c>
      <c r="M22" s="44">
        <f t="shared" si="14"/>
        <v>-3033.6015729188539</v>
      </c>
      <c r="N22" s="45">
        <f t="shared" si="15"/>
        <v>-3156.6115209579762</v>
      </c>
      <c r="O22" s="46">
        <f t="shared" si="16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11"/>
        <v>2942.5935257312881</v>
      </c>
      <c r="K23" s="45">
        <f t="shared" si="12"/>
        <v>3061.9131753292368</v>
      </c>
      <c r="L23" s="46">
        <f t="shared" si="13"/>
        <v>3335.2648033982864</v>
      </c>
      <c r="M23" s="44">
        <f t="shared" si="14"/>
        <v>3737.0937776787359</v>
      </c>
      <c r="N23" s="45">
        <f t="shared" si="15"/>
        <v>4592.8697629938551</v>
      </c>
      <c r="O23" s="46">
        <f t="shared" si="16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11"/>
        <v>3054.7063390616504</v>
      </c>
      <c r="K24" s="45">
        <f t="shared" si="12"/>
        <v>3199.6992682190526</v>
      </c>
      <c r="L24" s="46">
        <f t="shared" si="13"/>
        <v>3535.3806916021836</v>
      </c>
      <c r="M24" s="44">
        <f t="shared" si="14"/>
        <v>-3054.7063390616504</v>
      </c>
      <c r="N24" s="45">
        <f t="shared" si="15"/>
        <v>-3199.6992682190526</v>
      </c>
      <c r="O24" s="46">
        <f t="shared" si="16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11"/>
        <v>2963.0651488898006</v>
      </c>
      <c r="K25" s="45">
        <f t="shared" si="12"/>
        <v>3103.7082901724812</v>
      </c>
      <c r="L25" s="46">
        <f t="shared" si="13"/>
        <v>3429.3192708541183</v>
      </c>
      <c r="M25" s="44">
        <f t="shared" si="14"/>
        <v>3763.092739090047</v>
      </c>
      <c r="N25" s="45">
        <f t="shared" si="15"/>
        <v>4655.562435258722</v>
      </c>
      <c r="O25" s="46">
        <f t="shared" si="16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11"/>
        <v>3075.9579310625022</v>
      </c>
      <c r="K26" s="45">
        <f t="shared" si="12"/>
        <v>3243.3751632302428</v>
      </c>
      <c r="L26" s="46">
        <f t="shared" si="13"/>
        <v>3635.0784271053653</v>
      </c>
      <c r="M26" s="44">
        <f t="shared" si="14"/>
        <v>3906.466572449378</v>
      </c>
      <c r="N26" s="45">
        <f t="shared" si="15"/>
        <v>4865.0627448453643</v>
      </c>
      <c r="O26" s="46">
        <f t="shared" si="16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11"/>
        <v>3193.1519282359836</v>
      </c>
      <c r="K27" s="45">
        <f t="shared" si="12"/>
        <v>3389.3270455756033</v>
      </c>
      <c r="L27" s="46">
        <f t="shared" si="13"/>
        <v>3853.1831327316868</v>
      </c>
      <c r="M27" s="44">
        <f t="shared" si="14"/>
        <v>-3193.1519282359836</v>
      </c>
      <c r="N27" s="45">
        <f t="shared" si="15"/>
        <v>-3389.3270455756033</v>
      </c>
      <c r="O27" s="46">
        <f t="shared" si="16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11"/>
        <v>3097.3573703889042</v>
      </c>
      <c r="K28" s="45">
        <f t="shared" si="12"/>
        <v>3287.6472342083352</v>
      </c>
      <c r="L28" s="46">
        <f t="shared" si="13"/>
        <v>3737.587638749736</v>
      </c>
      <c r="M28" s="44">
        <f t="shared" si="14"/>
        <v>-3097.3573703889042</v>
      </c>
      <c r="N28" s="45">
        <f t="shared" si="15"/>
        <v>-3287.6472342083352</v>
      </c>
      <c r="O28" s="46">
        <f t="shared" si="16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11"/>
        <v>3004.4366492772374</v>
      </c>
      <c r="K29" s="45">
        <f t="shared" si="12"/>
        <v>3189.0178171820858</v>
      </c>
      <c r="L29" s="46">
        <f t="shared" si="13"/>
        <v>3625.4600095872438</v>
      </c>
      <c r="M29" s="44">
        <f t="shared" si="14"/>
        <v>3815.6345445820916</v>
      </c>
      <c r="N29" s="45">
        <f t="shared" si="15"/>
        <v>4783.5267257731284</v>
      </c>
      <c r="O29" s="46">
        <f t="shared" si="16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11"/>
        <v>3118.9056856146999</v>
      </c>
      <c r="K30" s="45">
        <f t="shared" si="12"/>
        <v>3332.5236189552797</v>
      </c>
      <c r="L30" s="46">
        <f t="shared" si="13"/>
        <v>3842.9876101624786</v>
      </c>
      <c r="M30" s="44">
        <f t="shared" si="14"/>
        <v>3961.0102207306691</v>
      </c>
      <c r="N30" s="45">
        <f t="shared" si="15"/>
        <v>4998.7854284329196</v>
      </c>
      <c r="O30" s="46">
        <f t="shared" si="16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11"/>
        <v>3237.7359922366199</v>
      </c>
      <c r="K31" s="45">
        <f t="shared" si="12"/>
        <v>3482.487181808267</v>
      </c>
      <c r="L31" s="46">
        <f t="shared" si="13"/>
        <v>4073.5668667722275</v>
      </c>
      <c r="M31" s="44">
        <f t="shared" si="14"/>
        <v>4111.9247101405072</v>
      </c>
      <c r="N31" s="45">
        <f t="shared" si="15"/>
        <v>5223.7307727124007</v>
      </c>
      <c r="O31" s="46">
        <f t="shared" si="16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11"/>
        <v>3361.0937335408348</v>
      </c>
      <c r="K32" s="45">
        <f t="shared" si="12"/>
        <v>3639.1991049896392</v>
      </c>
      <c r="L32" s="46">
        <f t="shared" si="13"/>
        <v>4317.9808787785605</v>
      </c>
      <c r="M32" s="44">
        <f t="shared" si="14"/>
        <v>-3361.0937335408348</v>
      </c>
      <c r="N32" s="45">
        <f t="shared" si="15"/>
        <v>-3639.1991049896392</v>
      </c>
      <c r="O32" s="46">
        <f t="shared" si="16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11"/>
        <v>3260.2609215346097</v>
      </c>
      <c r="K33" s="45">
        <f t="shared" si="12"/>
        <v>3530.0231318399497</v>
      </c>
      <c r="L33" s="46">
        <f t="shared" si="13"/>
        <v>4188.4414524152044</v>
      </c>
      <c r="M33" s="44">
        <f t="shared" si="14"/>
        <v>4140.5313703489546</v>
      </c>
      <c r="N33" s="45">
        <f t="shared" si="15"/>
        <v>5295.0346977599247</v>
      </c>
      <c r="O33" s="46">
        <f t="shared" si="16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11"/>
        <v>3384.4768626450782</v>
      </c>
      <c r="K34" s="45">
        <f t="shared" si="12"/>
        <v>3688.8741727727474</v>
      </c>
      <c r="L34" s="46">
        <f t="shared" si="13"/>
        <v>4439.7479395601167</v>
      </c>
      <c r="M34" s="44">
        <f t="shared" si="14"/>
        <v>4298.285615559249</v>
      </c>
      <c r="N34" s="45">
        <f t="shared" si="15"/>
        <v>5533.3112591591216</v>
      </c>
      <c r="O34" s="46">
        <f t="shared" si="16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11"/>
        <v>3513.4254311118557</v>
      </c>
      <c r="K35" s="45">
        <f t="shared" si="12"/>
        <v>3854.8735105475212</v>
      </c>
      <c r="L35" s="46">
        <f t="shared" si="13"/>
        <v>4706.1328159337236</v>
      </c>
      <c r="M35" s="44">
        <f t="shared" si="14"/>
        <v>4462.0502975120571</v>
      </c>
      <c r="N35" s="45">
        <f t="shared" si="15"/>
        <v>5782.310265821282</v>
      </c>
      <c r="O35" s="46">
        <f t="shared" si="16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11"/>
        <v>3647.2869400372174</v>
      </c>
      <c r="K36" s="45">
        <f t="shared" si="12"/>
        <v>4028.3428185221596</v>
      </c>
      <c r="L36" s="46">
        <f t="shared" si="13"/>
        <v>4988.5007848897467</v>
      </c>
      <c r="M36" s="44">
        <f t="shared" si="14"/>
        <v>-3647.2869400372174</v>
      </c>
      <c r="N36" s="45">
        <f t="shared" si="15"/>
        <v>-4028.3428185221596</v>
      </c>
      <c r="O36" s="46">
        <f t="shared" si="16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11"/>
        <v>3537.8683318361013</v>
      </c>
      <c r="K37" s="45">
        <f t="shared" si="12"/>
        <v>3907.4925339664951</v>
      </c>
      <c r="L37" s="46">
        <f t="shared" si="13"/>
        <v>4838.8457613430546</v>
      </c>
      <c r="M37" s="44">
        <f t="shared" si="14"/>
        <v>4493.0927814318484</v>
      </c>
      <c r="N37" s="45">
        <f t="shared" si="15"/>
        <v>5861.2388009497427</v>
      </c>
      <c r="O37" s="46">
        <f t="shared" si="16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11"/>
        <v>3672.6611152790565</v>
      </c>
      <c r="K38" s="45">
        <f t="shared" si="12"/>
        <v>4083.3296979949873</v>
      </c>
      <c r="L38" s="46">
        <f t="shared" si="13"/>
        <v>5129.1765070236379</v>
      </c>
      <c r="M38" s="44">
        <f t="shared" si="14"/>
        <v>-3672.6611152790565</v>
      </c>
      <c r="N38" s="45">
        <f t="shared" si="15"/>
        <v>-4083.3296979949873</v>
      </c>
      <c r="O38" s="46">
        <f t="shared" si="16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11"/>
        <v>3562.4812818206847</v>
      </c>
      <c r="K39" s="45">
        <f t="shared" si="12"/>
        <v>3960.8298070551377</v>
      </c>
      <c r="L39" s="46">
        <f t="shared" si="13"/>
        <v>4975.3012118129291</v>
      </c>
      <c r="M39" s="44">
        <f t="shared" si="14"/>
        <v>-3562.4812818206847</v>
      </c>
      <c r="N39" s="45">
        <f t="shared" si="15"/>
        <v>-3960.8298070551377</v>
      </c>
      <c r="O39" s="46">
        <f t="shared" si="16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11"/>
        <v>3455.6068433660644</v>
      </c>
      <c r="K40" s="45">
        <f t="shared" si="12"/>
        <v>3842.0049128434835</v>
      </c>
      <c r="L40" s="46">
        <f t="shared" si="13"/>
        <v>4826.0421754585404</v>
      </c>
      <c r="M40" s="44">
        <f t="shared" si="14"/>
        <v>-3455.6068433660644</v>
      </c>
      <c r="N40" s="45">
        <f t="shared" si="15"/>
        <v>-3842.0049128434835</v>
      </c>
      <c r="O40" s="46">
        <f t="shared" si="16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11"/>
        <v>3351.9386380650822</v>
      </c>
      <c r="K41" s="45">
        <f t="shared" si="12"/>
        <v>3726.7447654581792</v>
      </c>
      <c r="L41" s="46">
        <f t="shared" si="13"/>
        <v>4681.2609101947846</v>
      </c>
      <c r="M41" s="44">
        <f t="shared" si="14"/>
        <v>4256.9620703426544</v>
      </c>
      <c r="N41" s="45">
        <f t="shared" si="15"/>
        <v>5590.1171481872689</v>
      </c>
      <c r="O41" s="46">
        <f t="shared" si="16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11"/>
        <v>3479.6475001753615</v>
      </c>
      <c r="K42" s="45">
        <f t="shared" si="12"/>
        <v>3894.4482799037974</v>
      </c>
      <c r="L42" s="46">
        <f t="shared" si="13"/>
        <v>4962.1365648064721</v>
      </c>
      <c r="M42" s="44">
        <f>IF(D42="","",J42*D42)</f>
        <v>-3479.6475001753615</v>
      </c>
      <c r="N42" s="45">
        <f t="shared" si="15"/>
        <v>-3894.4482799037974</v>
      </c>
      <c r="O42" s="46">
        <f t="shared" si="16"/>
        <v>-4962.1365648064721</v>
      </c>
      <c r="P42" s="40"/>
      <c r="Q42" s="40"/>
      <c r="R42" s="40"/>
    </row>
    <row r="43" spans="1:18">
      <c r="A43" s="3">
        <v>35</v>
      </c>
      <c r="B43" s="5">
        <v>39804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 t="shared" ref="H43:I43" si="17">IF(E43="","",H42+N43)</f>
        <v>131586.91663081615</v>
      </c>
      <c r="I43" s="22">
        <f t="shared" si="17"/>
        <v>170068.96053113381</v>
      </c>
      <c r="J43" s="44">
        <f t="shared" si="11"/>
        <v>3375.2580751701007</v>
      </c>
      <c r="K43" s="45">
        <f t="shared" si="12"/>
        <v>3777.6148315066839</v>
      </c>
      <c r="L43" s="46">
        <f t="shared" si="13"/>
        <v>4813.2724678622772</v>
      </c>
      <c r="M43" s="44">
        <f t="shared" si="14"/>
        <v>4286.5777554660281</v>
      </c>
      <c r="N43" s="45">
        <f t="shared" si="15"/>
        <v>5666.4222472600259</v>
      </c>
      <c r="O43" s="46">
        <f t="shared" si="16"/>
        <v>9626.5449357245543</v>
      </c>
    </row>
    <row r="44" spans="1:18">
      <c r="A44" s="9">
        <v>36</v>
      </c>
      <c r="B44" s="5">
        <v>39811</v>
      </c>
      <c r="C44" s="47">
        <v>2</v>
      </c>
      <c r="D44" s="57">
        <v>-1</v>
      </c>
      <c r="E44" s="60">
        <v>-1</v>
      </c>
      <c r="F44" s="59">
        <v>-1</v>
      </c>
      <c r="G44" s="22">
        <f t="shared" ref="G44:G58" si="18">IF(D44="","",G43+M44)</f>
        <v>113291.32485330198</v>
      </c>
      <c r="H44" s="22">
        <f t="shared" ref="H44:H58" si="19">IF(E44="","",H43+N44)</f>
        <v>127639.30913189167</v>
      </c>
      <c r="I44" s="22">
        <f t="shared" ref="I44:I58" si="20">IF(F44="","",I43+O44)</f>
        <v>164966.8917151998</v>
      </c>
      <c r="J44" s="44">
        <f>IF(G43="","",G43*0.03)</f>
        <v>3503.8554078340817</v>
      </c>
      <c r="K44" s="45">
        <f t="shared" si="12"/>
        <v>3947.6074989244844</v>
      </c>
      <c r="L44" s="46">
        <f t="shared" si="13"/>
        <v>5102.0688159340143</v>
      </c>
      <c r="M44" s="44">
        <f>IF(D44="","",J44*D44)</f>
        <v>-3503.8554078340817</v>
      </c>
      <c r="N44" s="45">
        <f t="shared" si="15"/>
        <v>-3947.6074989244844</v>
      </c>
      <c r="O44" s="46">
        <f t="shared" si="16"/>
        <v>-5102.0688159340143</v>
      </c>
    </row>
    <row r="45" spans="1:18">
      <c r="A45" s="9">
        <v>37</v>
      </c>
      <c r="B45" s="5">
        <v>39812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8"/>
        <v>109892.58510770292</v>
      </c>
      <c r="H45" s="22">
        <f t="shared" si="19"/>
        <v>123810.12985793492</v>
      </c>
      <c r="I45" s="22">
        <f t="shared" si="20"/>
        <v>160017.8849637438</v>
      </c>
      <c r="J45" s="44">
        <f t="shared" si="11"/>
        <v>3398.7397455990595</v>
      </c>
      <c r="K45" s="45">
        <f t="shared" si="12"/>
        <v>3829.17927395675</v>
      </c>
      <c r="L45" s="46">
        <f t="shared" si="13"/>
        <v>4949.0067514559942</v>
      </c>
      <c r="M45" s="44">
        <f t="shared" si="14"/>
        <v>-3398.7397455990595</v>
      </c>
      <c r="N45" s="45">
        <f t="shared" si="15"/>
        <v>-3829.17927395675</v>
      </c>
      <c r="O45" s="46">
        <f t="shared" si="16"/>
        <v>-4949.0067514559942</v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>
        <f t="shared" si="11"/>
        <v>3296.7775532310875</v>
      </c>
      <c r="K46" s="45">
        <f t="shared" si="12"/>
        <v>3714.3038957380477</v>
      </c>
      <c r="L46" s="46">
        <f t="shared" si="13"/>
        <v>4800.5365489123133</v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18</v>
      </c>
      <c r="E59" s="7">
        <f>COUNTIF(E9:E58,1.5)</f>
        <v>18</v>
      </c>
      <c r="F59" s="8">
        <f>COUNTIF(F9:F58,2)</f>
        <v>18</v>
      </c>
      <c r="G59" s="70">
        <f>M59+G8</f>
        <v>109892.58510770292</v>
      </c>
      <c r="H59" s="71">
        <f>N59+H8</f>
        <v>123810.12985793487</v>
      </c>
      <c r="I59" s="72">
        <f>O59+I8</f>
        <v>160017.88496374383</v>
      </c>
      <c r="J59" s="67" t="s">
        <v>32</v>
      </c>
      <c r="K59" s="68">
        <f>B58-B9</f>
        <v>-44847</v>
      </c>
      <c r="L59" s="69" t="s">
        <v>33</v>
      </c>
      <c r="M59" s="81">
        <f>SUM(M9:M58)</f>
        <v>9892.5851077029201</v>
      </c>
      <c r="N59" s="82">
        <f>SUM(N9:N58)</f>
        <v>23810.129857934862</v>
      </c>
      <c r="O59" s="83">
        <f>SUM(O9:O58)</f>
        <v>60017.884963743832</v>
      </c>
    </row>
    <row r="60" spans="1:15" ht="18.5" thickBot="1">
      <c r="A60" s="9"/>
      <c r="B60" s="86" t="s">
        <v>6</v>
      </c>
      <c r="C60" s="87"/>
      <c r="D60" s="7">
        <f>COUNTIF(D9:D58,-1)</f>
        <v>19</v>
      </c>
      <c r="E60" s="7">
        <f>COUNTIF(E9:E58,-1)</f>
        <v>19</v>
      </c>
      <c r="F60" s="8">
        <f>COUNTIF(F9:F58,-1)</f>
        <v>19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8.5" thickBot="1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1.0989258510770292</v>
      </c>
      <c r="H61" s="77">
        <f t="shared" ref="H61" si="21">H59/H8</f>
        <v>1.2381012985793487</v>
      </c>
      <c r="I61" s="78">
        <f>I59/I8</f>
        <v>1.6001788496374383</v>
      </c>
      <c r="J61" s="65">
        <f>(G61-100%)*30/K59</f>
        <v>-6.6175564303317435E-5</v>
      </c>
      <c r="K61" s="65">
        <f>(H61-100%)*30/K59</f>
        <v>-1.5927573655719358E-4</v>
      </c>
      <c r="L61" s="66">
        <f>(I61-100%)*30/K59</f>
        <v>-4.0148427964240978E-4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0.48648648648648651</v>
      </c>
      <c r="E62" s="74">
        <f t="shared" si="22"/>
        <v>0.48648648648648651</v>
      </c>
      <c r="F62" s="75">
        <f>F59/(F59+F60+F61)</f>
        <v>0.48648648648648651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442"/>
  <sheetViews>
    <sheetView topLeftCell="A1450" zoomScale="80" zoomScaleNormal="80" workbookViewId="0">
      <selection activeCell="A1443" sqref="A144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  <row r="1402" spans="1:1">
      <c r="A1402" s="53">
        <v>36</v>
      </c>
    </row>
    <row r="1442" spans="1:1">
      <c r="A1442" s="53">
        <v>37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 t="s">
        <v>37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29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2023-05-11T17:41:35Z</dcterms:modified>
</cp:coreProperties>
</file>